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02\Desktop\"/>
    </mc:Choice>
  </mc:AlternateContent>
  <xr:revisionPtr revIDLastSave="0" documentId="13_ncr:1_{EC008010-F5DB-471E-B266-33F316E8AAD3}" xr6:coauthVersionLast="47" xr6:coauthVersionMax="47" xr10:uidLastSave="{00000000-0000-0000-0000-000000000000}"/>
  <bookViews>
    <workbookView xWindow="1050" yWindow="3180" windowWidth="25560" windowHeight="17235" xr2:uid="{00000000-000D-0000-FFFF-FFFF00000000}"/>
  </bookViews>
  <sheets>
    <sheet name="Raw" sheetId="1" r:id="rId1"/>
    <sheet name="Analysis" sheetId="2" r:id="rId2"/>
    <sheet name="분기실적" sheetId="5" r:id="rId3"/>
  </sheets>
  <definedNames>
    <definedName name="_xlnm._FilterDatabase" localSheetId="2" hidden="1">분기실적!$A$17:$L$17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2" l="1"/>
  <c r="K42" i="2"/>
  <c r="K41" i="2"/>
  <c r="K40" i="2"/>
  <c r="K39" i="2"/>
  <c r="K38" i="2"/>
  <c r="K37" i="2"/>
  <c r="K36" i="2"/>
  <c r="K35" i="2"/>
  <c r="K34" i="2"/>
  <c r="K33" i="2"/>
  <c r="K32" i="2"/>
  <c r="H43" i="2"/>
  <c r="H42" i="2"/>
  <c r="H41" i="2"/>
  <c r="H40" i="2"/>
  <c r="H39" i="2"/>
  <c r="H38" i="2"/>
  <c r="H37" i="2"/>
  <c r="H36" i="2"/>
  <c r="H35" i="2"/>
  <c r="H34" i="2"/>
  <c r="H33" i="2"/>
  <c r="H32" i="2"/>
  <c r="F47" i="2"/>
  <c r="F46" i="2"/>
  <c r="F45" i="2"/>
  <c r="E43" i="2"/>
  <c r="E42" i="2"/>
  <c r="E41" i="2"/>
  <c r="E40" i="2"/>
  <c r="E39" i="2"/>
  <c r="E38" i="2"/>
  <c r="E37" i="2"/>
  <c r="E36" i="2"/>
  <c r="E35" i="2"/>
  <c r="E34" i="2"/>
  <c r="F34" i="2" s="1"/>
  <c r="E33" i="2"/>
  <c r="F33" i="2" s="1"/>
  <c r="E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C4" i="2"/>
  <c r="B4" i="2"/>
  <c r="D125" i="1"/>
  <c r="E130" i="1"/>
  <c r="E134" i="1"/>
  <c r="E125" i="1"/>
  <c r="D101" i="1"/>
  <c r="E101" i="1" s="1"/>
  <c r="D102" i="1"/>
  <c r="E102" i="1"/>
  <c r="D103" i="1"/>
  <c r="E103" i="1" s="1"/>
  <c r="D104" i="1"/>
  <c r="E104" i="1"/>
  <c r="D105" i="1"/>
  <c r="E105" i="1" s="1"/>
  <c r="D106" i="1"/>
  <c r="E106" i="1" s="1"/>
  <c r="D107" i="1"/>
  <c r="E107" i="1" s="1"/>
  <c r="D108" i="1"/>
  <c r="E108" i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/>
  <c r="D115" i="1"/>
  <c r="E115" i="1" s="1"/>
  <c r="D116" i="1"/>
  <c r="E116" i="1"/>
  <c r="G116" i="1" s="1"/>
  <c r="D117" i="1"/>
  <c r="E117" i="1" s="1"/>
  <c r="D118" i="1"/>
  <c r="E118" i="1" s="1"/>
  <c r="D119" i="1"/>
  <c r="E119" i="1" s="1"/>
  <c r="D120" i="1"/>
  <c r="E120" i="1" s="1"/>
  <c r="G120" i="1" s="1"/>
  <c r="D121" i="1"/>
  <c r="E121" i="1" s="1"/>
  <c r="D122" i="1"/>
  <c r="E122" i="1" s="1"/>
  <c r="D123" i="1"/>
  <c r="E123" i="1" s="1"/>
  <c r="D124" i="1"/>
  <c r="E124" i="1"/>
  <c r="D126" i="1"/>
  <c r="E126" i="1" s="1"/>
  <c r="D127" i="1"/>
  <c r="E127" i="1" s="1"/>
  <c r="D128" i="1"/>
  <c r="E128" i="1" s="1"/>
  <c r="D129" i="1"/>
  <c r="E129" i="1" s="1"/>
  <c r="D130" i="1"/>
  <c r="D131" i="1"/>
  <c r="E131" i="1" s="1"/>
  <c r="D132" i="1"/>
  <c r="E132" i="1" s="1"/>
  <c r="D133" i="1"/>
  <c r="E133" i="1" s="1"/>
  <c r="D134" i="1"/>
  <c r="D135" i="1"/>
  <c r="E135" i="1" s="1"/>
  <c r="D136" i="1"/>
  <c r="E136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F39" i="2" l="1"/>
  <c r="G42" i="2"/>
  <c r="G41" i="2"/>
  <c r="F42" i="2"/>
  <c r="G106" i="1"/>
  <c r="G122" i="1"/>
  <c r="G37" i="2"/>
  <c r="G125" i="1"/>
  <c r="L39" i="2"/>
  <c r="M38" i="2"/>
  <c r="L38" i="2"/>
  <c r="G135" i="1"/>
  <c r="F41" i="2"/>
  <c r="M43" i="2"/>
  <c r="L36" i="2"/>
  <c r="G102" i="1"/>
  <c r="F35" i="2"/>
  <c r="G124" i="1"/>
  <c r="F43" i="2"/>
  <c r="I38" i="2"/>
  <c r="G104" i="1"/>
  <c r="G38" i="2"/>
  <c r="F36" i="2"/>
  <c r="F38" i="2"/>
  <c r="F37" i="2"/>
  <c r="G36" i="2"/>
  <c r="G40" i="2"/>
  <c r="G43" i="2"/>
  <c r="M41" i="2"/>
  <c r="F40" i="2"/>
  <c r="G39" i="2"/>
  <c r="F127" i="1"/>
  <c r="F128" i="1"/>
  <c r="G110" i="1"/>
  <c r="F130" i="1"/>
  <c r="G114" i="1"/>
  <c r="G108" i="1"/>
  <c r="G132" i="1"/>
  <c r="G118" i="1"/>
  <c r="G112" i="1"/>
  <c r="F136" i="1"/>
  <c r="G136" i="1"/>
  <c r="F133" i="1"/>
  <c r="G133" i="1"/>
  <c r="G131" i="1"/>
  <c r="F131" i="1"/>
  <c r="F134" i="1"/>
  <c r="F129" i="1"/>
  <c r="G128" i="1"/>
  <c r="F125" i="1"/>
  <c r="F126" i="1"/>
  <c r="G130" i="1"/>
  <c r="G127" i="1"/>
  <c r="F132" i="1"/>
  <c r="G129" i="1"/>
  <c r="F135" i="1"/>
  <c r="G134" i="1"/>
  <c r="G126" i="1"/>
  <c r="F124" i="1"/>
  <c r="F123" i="1"/>
  <c r="G123" i="1"/>
  <c r="F119" i="1"/>
  <c r="G119" i="1"/>
  <c r="F120" i="1"/>
  <c r="F111" i="1"/>
  <c r="G111" i="1"/>
  <c r="F112" i="1"/>
  <c r="F103" i="1"/>
  <c r="G103" i="1"/>
  <c r="F104" i="1"/>
  <c r="F115" i="1"/>
  <c r="G115" i="1"/>
  <c r="F116" i="1"/>
  <c r="F107" i="1"/>
  <c r="G107" i="1"/>
  <c r="F108" i="1"/>
  <c r="F121" i="1"/>
  <c r="G121" i="1"/>
  <c r="F122" i="1"/>
  <c r="F118" i="1"/>
  <c r="F117" i="1"/>
  <c r="G117" i="1"/>
  <c r="F114" i="1"/>
  <c r="F113" i="1"/>
  <c r="G113" i="1"/>
  <c r="F110" i="1"/>
  <c r="F109" i="1"/>
  <c r="G109" i="1"/>
  <c r="F105" i="1"/>
  <c r="G105" i="1"/>
  <c r="F106" i="1"/>
  <c r="F102" i="1"/>
  <c r="F101" i="1"/>
  <c r="G101" i="1"/>
  <c r="F87" i="1"/>
  <c r="F97" i="1"/>
  <c r="F86" i="1"/>
  <c r="F88" i="1"/>
  <c r="G100" i="1"/>
  <c r="F91" i="1"/>
  <c r="F89" i="1"/>
  <c r="F92" i="1"/>
  <c r="F93" i="1"/>
  <c r="G98" i="1"/>
  <c r="F90" i="1"/>
  <c r="F96" i="1"/>
  <c r="F95" i="1"/>
  <c r="F99" i="1"/>
  <c r="G99" i="1"/>
  <c r="F100" i="1"/>
  <c r="F98" i="1"/>
  <c r="F94" i="1"/>
  <c r="G97" i="1"/>
  <c r="D83" i="1"/>
  <c r="E83" i="1" s="1"/>
  <c r="G95" i="1" s="1"/>
  <c r="D84" i="1"/>
  <c r="I36" i="2" l="1"/>
  <c r="L41" i="2"/>
  <c r="L35" i="2"/>
  <c r="L37" i="2"/>
  <c r="M39" i="2"/>
  <c r="E84" i="1"/>
  <c r="I34" i="2"/>
  <c r="J40" i="2"/>
  <c r="I35" i="2"/>
  <c r="I37" i="2"/>
  <c r="J42" i="2"/>
  <c r="I42" i="2"/>
  <c r="J38" i="2"/>
  <c r="J43" i="2"/>
  <c r="I43" i="2"/>
  <c r="J39" i="2"/>
  <c r="I39" i="2"/>
  <c r="L42" i="2"/>
  <c r="M42" i="2"/>
  <c r="M40" i="2"/>
  <c r="L40" i="2"/>
  <c r="L43" i="2"/>
  <c r="J37" i="2"/>
  <c r="I41" i="2"/>
  <c r="J41" i="2"/>
  <c r="I40" i="2"/>
  <c r="F85" i="1"/>
  <c r="F84" i="1"/>
  <c r="K31" i="2"/>
  <c r="M35" i="2" s="1"/>
  <c r="H31" i="2"/>
  <c r="J35" i="2" s="1"/>
  <c r="K30" i="2"/>
  <c r="M34" i="2" s="1"/>
  <c r="H30" i="2"/>
  <c r="J34" i="2" s="1"/>
  <c r="E31" i="2"/>
  <c r="E30" i="2"/>
  <c r="G34" i="2" s="1"/>
  <c r="G35" i="2" l="1"/>
  <c r="F32" i="2"/>
  <c r="G96" i="1"/>
  <c r="I31" i="2"/>
  <c r="F31" i="2"/>
  <c r="L31" i="2"/>
  <c r="L34" i="2" l="1"/>
  <c r="M37" i="2"/>
  <c r="E29" i="2"/>
  <c r="E28" i="2"/>
  <c r="G32" i="2" s="1"/>
  <c r="D77" i="1"/>
  <c r="D78" i="1"/>
  <c r="E78" i="1" s="1"/>
  <c r="G90" i="1" s="1"/>
  <c r="D79" i="1"/>
  <c r="E79" i="1" s="1"/>
  <c r="G91" i="1" s="1"/>
  <c r="D80" i="1"/>
  <c r="E80" i="1" s="1"/>
  <c r="G92" i="1" s="1"/>
  <c r="D81" i="1"/>
  <c r="D82" i="1"/>
  <c r="E82" i="1" s="1"/>
  <c r="D5" i="1"/>
  <c r="E5" i="1" s="1"/>
  <c r="D6" i="1"/>
  <c r="E6" i="1" s="1"/>
  <c r="F30" i="2" l="1"/>
  <c r="G33" i="2"/>
  <c r="E81" i="1"/>
  <c r="F83" i="1"/>
  <c r="G94" i="1"/>
  <c r="H28" i="2"/>
  <c r="F79" i="1"/>
  <c r="K29" i="2"/>
  <c r="H29" i="2"/>
  <c r="F82" i="1"/>
  <c r="F6" i="1"/>
  <c r="E77" i="1"/>
  <c r="F80" i="1"/>
  <c r="F29" i="2"/>
  <c r="D73" i="1"/>
  <c r="E73" i="1" s="1"/>
  <c r="G85" i="1" s="1"/>
  <c r="D74" i="1"/>
  <c r="E74" i="1" s="1"/>
  <c r="G86" i="1" s="1"/>
  <c r="D75" i="1"/>
  <c r="E75" i="1" s="1"/>
  <c r="G87" i="1" s="1"/>
  <c r="D76" i="1"/>
  <c r="E76" i="1" s="1"/>
  <c r="G88" i="1" s="1"/>
  <c r="I32" i="2" l="1"/>
  <c r="J32" i="2"/>
  <c r="J36" i="2"/>
  <c r="I33" i="2"/>
  <c r="I30" i="2"/>
  <c r="J33" i="2"/>
  <c r="G93" i="1"/>
  <c r="L30" i="2"/>
  <c r="M33" i="2"/>
  <c r="F81" i="1"/>
  <c r="K28" i="2"/>
  <c r="G89" i="1"/>
  <c r="I29" i="2"/>
  <c r="F78" i="1"/>
  <c r="F77" i="1"/>
  <c r="F76" i="1"/>
  <c r="F74" i="1"/>
  <c r="F75" i="1"/>
  <c r="D69" i="1"/>
  <c r="E69" i="1" s="1"/>
  <c r="G81" i="1" s="1"/>
  <c r="D70" i="1"/>
  <c r="E70" i="1" s="1"/>
  <c r="G82" i="1" s="1"/>
  <c r="D71" i="1"/>
  <c r="E71" i="1" s="1"/>
  <c r="G83" i="1" s="1"/>
  <c r="D72" i="1"/>
  <c r="E72" i="1" s="1"/>
  <c r="M32" i="2" l="1"/>
  <c r="L32" i="2"/>
  <c r="M36" i="2"/>
  <c r="L33" i="2"/>
  <c r="L29" i="2"/>
  <c r="F73" i="1"/>
  <c r="G84" i="1"/>
  <c r="F70" i="1"/>
  <c r="F71" i="1"/>
  <c r="F72" i="1"/>
  <c r="K27" i="2"/>
  <c r="M31" i="2" s="1"/>
  <c r="K26" i="2"/>
  <c r="M30" i="2" s="1"/>
  <c r="H27" i="2"/>
  <c r="J31" i="2" s="1"/>
  <c r="H26" i="2"/>
  <c r="J30" i="2" s="1"/>
  <c r="E27" i="2"/>
  <c r="G31" i="2" s="1"/>
  <c r="E26" i="2"/>
  <c r="G30" i="2" s="1"/>
  <c r="E25" i="2"/>
  <c r="G29" i="2" s="1"/>
  <c r="E24" i="2"/>
  <c r="G28" i="2" s="1"/>
  <c r="D68" i="1"/>
  <c r="E68" i="1" s="1"/>
  <c r="G80" i="1" s="1"/>
  <c r="D67" i="1"/>
  <c r="E67" i="1" s="1"/>
  <c r="G79" i="1" s="1"/>
  <c r="D66" i="1"/>
  <c r="E66" i="1" s="1"/>
  <c r="G78" i="1" s="1"/>
  <c r="D65" i="1"/>
  <c r="D64" i="1"/>
  <c r="E64" i="1" s="1"/>
  <c r="G76" i="1" s="1"/>
  <c r="D60" i="1"/>
  <c r="E60" i="1" s="1"/>
  <c r="G72" i="1" s="1"/>
  <c r="D61" i="1"/>
  <c r="E61" i="1" s="1"/>
  <c r="G73" i="1" s="1"/>
  <c r="D62" i="1"/>
  <c r="E62" i="1" s="1"/>
  <c r="G74" i="1" s="1"/>
  <c r="D63" i="1"/>
  <c r="E63" i="1" s="1"/>
  <c r="G75" i="1" s="1"/>
  <c r="E23" i="2"/>
  <c r="E22" i="2"/>
  <c r="E21" i="2"/>
  <c r="D55" i="1"/>
  <c r="E55" i="1" s="1"/>
  <c r="D56" i="1"/>
  <c r="D57" i="1"/>
  <c r="E57" i="1" s="1"/>
  <c r="G69" i="1" s="1"/>
  <c r="D58" i="1"/>
  <c r="E58" i="1" s="1"/>
  <c r="G70" i="1" s="1"/>
  <c r="D59" i="1"/>
  <c r="E59" i="1" s="1"/>
  <c r="G71" i="1" s="1"/>
  <c r="E20" i="2"/>
  <c r="D53" i="1"/>
  <c r="E53" i="1" s="1"/>
  <c r="D54" i="1"/>
  <c r="E54" i="1" s="1"/>
  <c r="E3" i="2"/>
  <c r="E19" i="2"/>
  <c r="D52" i="1"/>
  <c r="E52" i="1" s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D25" i="1"/>
  <c r="E25" i="1" s="1"/>
  <c r="D26" i="1"/>
  <c r="E26" i="1" s="1"/>
  <c r="D27" i="1"/>
  <c r="E27" i="1" s="1"/>
  <c r="D28" i="1"/>
  <c r="E28" i="1" s="1"/>
  <c r="D29" i="1"/>
  <c r="D30" i="1"/>
  <c r="E30" i="1" s="1"/>
  <c r="D31" i="1"/>
  <c r="E31" i="1" s="1"/>
  <c r="D32" i="1"/>
  <c r="D33" i="1"/>
  <c r="E33" i="1" s="1"/>
  <c r="D34" i="1"/>
  <c r="E34" i="1" s="1"/>
  <c r="D35" i="1"/>
  <c r="E35" i="1" s="1"/>
  <c r="D36" i="1"/>
  <c r="E36" i="1" s="1"/>
  <c r="D37" i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G39" i="1" l="1"/>
  <c r="G45" i="1"/>
  <c r="G12" i="2"/>
  <c r="F28" i="2"/>
  <c r="L28" i="2"/>
  <c r="G9" i="2"/>
  <c r="I28" i="2"/>
  <c r="G14" i="2"/>
  <c r="G10" i="2"/>
  <c r="K25" i="2"/>
  <c r="M29" i="2" s="1"/>
  <c r="F69" i="1"/>
  <c r="F28" i="1"/>
  <c r="F7" i="2"/>
  <c r="F11" i="2"/>
  <c r="F16" i="2"/>
  <c r="G25" i="2"/>
  <c r="K23" i="2"/>
  <c r="H25" i="2"/>
  <c r="F34" i="1"/>
  <c r="G19" i="1"/>
  <c r="F6" i="2"/>
  <c r="F9" i="2"/>
  <c r="G17" i="2"/>
  <c r="G27" i="2"/>
  <c r="I27" i="2"/>
  <c r="L27" i="2"/>
  <c r="G13" i="2"/>
  <c r="F10" i="2"/>
  <c r="F5" i="2"/>
  <c r="H15" i="2"/>
  <c r="F52" i="1"/>
  <c r="G26" i="2"/>
  <c r="K5" i="2"/>
  <c r="F36" i="1"/>
  <c r="G58" i="1"/>
  <c r="F26" i="1"/>
  <c r="G43" i="1"/>
  <c r="G60" i="1"/>
  <c r="F16" i="1"/>
  <c r="K17" i="2"/>
  <c r="F45" i="1"/>
  <c r="G30" i="1"/>
  <c r="F8" i="2"/>
  <c r="F13" i="2"/>
  <c r="F17" i="2"/>
  <c r="F22" i="2"/>
  <c r="F63" i="1"/>
  <c r="H8" i="2"/>
  <c r="G19" i="2"/>
  <c r="G54" i="1"/>
  <c r="F59" i="1"/>
  <c r="H19" i="2"/>
  <c r="F11" i="1"/>
  <c r="H4" i="2"/>
  <c r="G11" i="2"/>
  <c r="F14" i="1"/>
  <c r="G18" i="2"/>
  <c r="F10" i="1"/>
  <c r="F9" i="1"/>
  <c r="F64" i="1"/>
  <c r="G38" i="1"/>
  <c r="K15" i="2"/>
  <c r="G47" i="1"/>
  <c r="F48" i="1"/>
  <c r="K9" i="2"/>
  <c r="G20" i="1"/>
  <c r="G34" i="1"/>
  <c r="F23" i="1"/>
  <c r="G15" i="2"/>
  <c r="F47" i="1"/>
  <c r="K8" i="2"/>
  <c r="G53" i="1"/>
  <c r="F27" i="2"/>
  <c r="G16" i="2"/>
  <c r="H7" i="2"/>
  <c r="F12" i="2"/>
  <c r="F15" i="2"/>
  <c r="F19" i="2"/>
  <c r="F18" i="2"/>
  <c r="F31" i="1"/>
  <c r="G62" i="1"/>
  <c r="G21" i="2"/>
  <c r="G64" i="1"/>
  <c r="H20" i="2"/>
  <c r="K22" i="2"/>
  <c r="M26" i="2" s="1"/>
  <c r="H21" i="2"/>
  <c r="G28" i="1"/>
  <c r="H16" i="2"/>
  <c r="H5" i="2"/>
  <c r="G25" i="1"/>
  <c r="G40" i="1"/>
  <c r="F13" i="1"/>
  <c r="G23" i="2"/>
  <c r="H23" i="2"/>
  <c r="J27" i="2" s="1"/>
  <c r="G8" i="2"/>
  <c r="H11" i="2"/>
  <c r="H9" i="2"/>
  <c r="F35" i="1"/>
  <c r="F40" i="1"/>
  <c r="F21" i="2"/>
  <c r="H22" i="2"/>
  <c r="J26" i="2" s="1"/>
  <c r="G55" i="1"/>
  <c r="F68" i="1"/>
  <c r="F26" i="2"/>
  <c r="H6" i="2"/>
  <c r="I6" i="2" s="1"/>
  <c r="E32" i="1"/>
  <c r="G44" i="1" s="1"/>
  <c r="H13" i="2"/>
  <c r="G66" i="1"/>
  <c r="F67" i="1"/>
  <c r="F44" i="1"/>
  <c r="F41" i="1"/>
  <c r="F50" i="1"/>
  <c r="F49" i="1"/>
  <c r="K18" i="2"/>
  <c r="E37" i="1"/>
  <c r="G49" i="1" s="1"/>
  <c r="H14" i="2"/>
  <c r="F12" i="1"/>
  <c r="K6" i="2"/>
  <c r="E29" i="1"/>
  <c r="F30" i="1" s="1"/>
  <c r="H12" i="2"/>
  <c r="H17" i="2"/>
  <c r="E24" i="1"/>
  <c r="K10" i="2" s="1"/>
  <c r="H10" i="2"/>
  <c r="F21" i="1"/>
  <c r="G21" i="1"/>
  <c r="G31" i="1"/>
  <c r="F19" i="1"/>
  <c r="G17" i="1"/>
  <c r="F17" i="1"/>
  <c r="F15" i="1"/>
  <c r="K7" i="2"/>
  <c r="K19" i="2"/>
  <c r="G51" i="1"/>
  <c r="F51" i="1"/>
  <c r="G42" i="1"/>
  <c r="F43" i="1"/>
  <c r="K16" i="2"/>
  <c r="F42" i="1"/>
  <c r="K11" i="2"/>
  <c r="G26" i="1"/>
  <c r="F27" i="1"/>
  <c r="F7" i="1"/>
  <c r="K4" i="2"/>
  <c r="F8" i="1"/>
  <c r="G57" i="1"/>
  <c r="G61" i="1"/>
  <c r="G23" i="1"/>
  <c r="G35" i="1"/>
  <c r="H18" i="2"/>
  <c r="F18" i="1"/>
  <c r="F39" i="1"/>
  <c r="G20" i="2"/>
  <c r="G22" i="2"/>
  <c r="K20" i="2"/>
  <c r="F60" i="1"/>
  <c r="E56" i="1"/>
  <c r="F57" i="1" s="1"/>
  <c r="F62" i="1"/>
  <c r="G63" i="1"/>
  <c r="F24" i="2"/>
  <c r="F53" i="1"/>
  <c r="F55" i="1"/>
  <c r="F54" i="1"/>
  <c r="F20" i="2"/>
  <c r="F61" i="1"/>
  <c r="F58" i="1"/>
  <c r="F25" i="2"/>
  <c r="E65" i="1"/>
  <c r="H24" i="2"/>
  <c r="J28" i="2" s="1"/>
  <c r="G18" i="1"/>
  <c r="F46" i="1"/>
  <c r="G33" i="1"/>
  <c r="F22" i="1"/>
  <c r="F20" i="1"/>
  <c r="G59" i="1"/>
  <c r="G52" i="1"/>
  <c r="G46" i="1"/>
  <c r="G22" i="1"/>
  <c r="G50" i="1"/>
  <c r="G48" i="1"/>
  <c r="G27" i="1"/>
  <c r="F14" i="2"/>
  <c r="G24" i="2"/>
  <c r="F23" i="2"/>
  <c r="G67" i="1"/>
  <c r="J9" i="2" l="1"/>
  <c r="F66" i="1"/>
  <c r="G77" i="1"/>
  <c r="I7" i="2"/>
  <c r="I26" i="2"/>
  <c r="J29" i="2"/>
  <c r="L26" i="2"/>
  <c r="I5" i="2"/>
  <c r="L23" i="2"/>
  <c r="M27" i="2"/>
  <c r="I8" i="2"/>
  <c r="M9" i="2"/>
  <c r="L7" i="2"/>
  <c r="J25" i="2"/>
  <c r="I19" i="2"/>
  <c r="I15" i="2"/>
  <c r="F38" i="1"/>
  <c r="I16" i="2"/>
  <c r="I23" i="2"/>
  <c r="L9" i="2"/>
  <c r="J19" i="2"/>
  <c r="L6" i="2"/>
  <c r="I9" i="2"/>
  <c r="L5" i="2"/>
  <c r="J8" i="2"/>
  <c r="J23" i="2"/>
  <c r="F33" i="1"/>
  <c r="J11" i="2"/>
  <c r="I21" i="2"/>
  <c r="I20" i="2"/>
  <c r="J22" i="2"/>
  <c r="J15" i="2"/>
  <c r="G68" i="1"/>
  <c r="F25" i="1"/>
  <c r="I22" i="2"/>
  <c r="J20" i="2"/>
  <c r="J17" i="2"/>
  <c r="I17" i="2"/>
  <c r="I24" i="2"/>
  <c r="J24" i="2"/>
  <c r="L16" i="2"/>
  <c r="J12" i="2"/>
  <c r="I12" i="2"/>
  <c r="J14" i="2"/>
  <c r="I14" i="2"/>
  <c r="J21" i="2"/>
  <c r="F32" i="1"/>
  <c r="G32" i="1"/>
  <c r="K13" i="2"/>
  <c r="L8" i="2"/>
  <c r="J13" i="2"/>
  <c r="I13" i="2"/>
  <c r="M19" i="2"/>
  <c r="L19" i="2"/>
  <c r="J10" i="2"/>
  <c r="I11" i="2"/>
  <c r="I10" i="2"/>
  <c r="K12" i="2"/>
  <c r="F29" i="1"/>
  <c r="G41" i="1"/>
  <c r="G29" i="1"/>
  <c r="I25" i="2"/>
  <c r="F37" i="1"/>
  <c r="G37" i="1"/>
  <c r="K14" i="2"/>
  <c r="M18" i="2" s="1"/>
  <c r="J16" i="2"/>
  <c r="L17" i="2"/>
  <c r="M8" i="2"/>
  <c r="L10" i="2"/>
  <c r="M10" i="2"/>
  <c r="F65" i="1"/>
  <c r="G65" i="1"/>
  <c r="K24" i="2"/>
  <c r="M28" i="2" s="1"/>
  <c r="G56" i="1"/>
  <c r="F56" i="1"/>
  <c r="K21" i="2"/>
  <c r="M20" i="2"/>
  <c r="L20" i="2"/>
  <c r="J18" i="2"/>
  <c r="I18" i="2"/>
  <c r="L11" i="2"/>
  <c r="M11" i="2"/>
  <c r="G24" i="1"/>
  <c r="F24" i="1"/>
  <c r="G36" i="1"/>
  <c r="L18" i="2"/>
  <c r="M22" i="2"/>
  <c r="M23" i="2"/>
  <c r="M15" i="2"/>
  <c r="L12" i="2" l="1"/>
  <c r="M12" i="2"/>
  <c r="L24" i="2"/>
  <c r="M24" i="2"/>
  <c r="L25" i="2"/>
  <c r="L14" i="2"/>
  <c r="M14" i="2"/>
  <c r="L15" i="2"/>
  <c r="M13" i="2"/>
  <c r="L13" i="2"/>
  <c r="M17" i="2"/>
  <c r="M16" i="2"/>
  <c r="M21" i="2"/>
  <c r="L21" i="2"/>
  <c r="L22" i="2"/>
  <c r="M25" i="2"/>
</calcChain>
</file>

<file path=xl/sharedStrings.xml><?xml version="1.0" encoding="utf-8"?>
<sst xmlns="http://schemas.openxmlformats.org/spreadsheetml/2006/main" count="224" uniqueCount="173">
  <si>
    <t>년월</t>
  </si>
  <si>
    <t>금액</t>
  </si>
  <si>
    <t>중량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</si>
  <si>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</si>
  <si>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</si>
  <si>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</si>
  <si>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</si>
  <si>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</si>
  <si>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</si>
  <si>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</si>
  <si>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</si>
  <si>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</si>
  <si>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</si>
  <si>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</si>
  <si>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</si>
  <si>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</si>
  <si>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</si>
  <si>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</si>
  <si>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</si>
  <si>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</si>
  <si>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</si>
  <si>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</si>
  <si>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</si>
  <si>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</si>
  <si>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</si>
  <si>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</si>
  <si>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</si>
  <si>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</si>
  <si>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</si>
  <si>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</si>
  <si>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</si>
  <si>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</si>
  <si>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</si>
  <si>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</si>
  <si>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</si>
  <si>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</si>
  <si>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</si>
  <si>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</si>
  <si>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수출 - TON환산</t>
    <phoneticPr fontId="1" type="noConversion"/>
  </si>
  <si>
    <t>수출 - TON/$</t>
    <phoneticPr fontId="1" type="noConversion"/>
  </si>
  <si>
    <t>1Q13</t>
    <phoneticPr fontId="1" type="noConversion"/>
  </si>
  <si>
    <t>2Q13</t>
    <phoneticPr fontId="1" type="noConversion"/>
  </si>
  <si>
    <t>3Q13</t>
    <phoneticPr fontId="1" type="noConversion"/>
  </si>
  <si>
    <t>4Q13</t>
    <phoneticPr fontId="1" type="noConversion"/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</si>
  <si>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</si>
  <si>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</si>
  <si>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</si>
  <si>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</si>
  <si>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</si>
  <si>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</si>
  <si>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</si>
  <si>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</si>
  <si>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</si>
  <si>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</si>
  <si>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</si>
  <si>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</si>
  <si>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</si>
  <si>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</si>
  <si>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</si>
  <si>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</si>
  <si>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QoQ</t>
    <phoneticPr fontId="1" type="noConversion"/>
  </si>
  <si>
    <t>YoY</t>
    <phoneticPr fontId="1" type="noConversion"/>
  </si>
  <si>
    <t>AVG</t>
    <phoneticPr fontId="1" type="noConversion"/>
  </si>
  <si>
    <t>QoQ</t>
    <phoneticPr fontId="1" type="noConversion"/>
  </si>
  <si>
    <t>YoY</t>
    <phoneticPr fontId="1" type="noConversion"/>
  </si>
  <si>
    <t>13.01</t>
  </si>
  <si>
    <t>13.02</t>
  </si>
  <si>
    <t>13.03</t>
  </si>
  <si>
    <t>14.01</t>
  </si>
  <si>
    <t>14.02</t>
  </si>
  <si>
    <t>14.03</t>
  </si>
  <si>
    <t>15.01</t>
  </si>
  <si>
    <t>15.02</t>
  </si>
  <si>
    <t>15.03</t>
  </si>
  <si>
    <t>16.01</t>
  </si>
  <si>
    <t>16.02</t>
  </si>
  <si>
    <t>16.03</t>
  </si>
  <si>
    <t>16.12</t>
  </si>
  <si>
    <t>영업이익</t>
  </si>
  <si>
    <t>영업이익</t>
    <phoneticPr fontId="1" type="noConversion"/>
  </si>
  <si>
    <t>17.10</t>
    <phoneticPr fontId="1" type="noConversion"/>
  </si>
  <si>
    <t>QoQ</t>
    <phoneticPr fontId="1" type="noConversion"/>
  </si>
  <si>
    <t>YoY</t>
    <phoneticPr fontId="1" type="noConversion"/>
  </si>
  <si>
    <t>18.10</t>
    <phoneticPr fontId="1" type="noConversion"/>
  </si>
  <si>
    <t>1Q18</t>
    <phoneticPr fontId="1" type="noConversion"/>
  </si>
  <si>
    <t>2Q18</t>
    <phoneticPr fontId="1" type="noConversion"/>
  </si>
  <si>
    <t>3Q18</t>
    <phoneticPr fontId="1" type="noConversion"/>
  </si>
  <si>
    <t>4Q18</t>
    <phoneticPr fontId="1" type="noConversion"/>
  </si>
  <si>
    <t>수출</t>
    <phoneticPr fontId="1" type="noConversion"/>
  </si>
  <si>
    <t>1Q19</t>
    <phoneticPr fontId="1" type="noConversion"/>
  </si>
  <si>
    <t>2Q19</t>
    <phoneticPr fontId="1" type="noConversion"/>
  </si>
  <si>
    <t>3Q19</t>
    <phoneticPr fontId="1" type="noConversion"/>
  </si>
  <si>
    <t>4Q19</t>
    <phoneticPr fontId="1" type="noConversion"/>
  </si>
  <si>
    <t>매출액</t>
  </si>
  <si>
    <t>매출액</t>
    <phoneticPr fontId="1" type="noConversion"/>
  </si>
  <si>
    <t>Q</t>
    <phoneticPr fontId="1" type="noConversion"/>
  </si>
  <si>
    <t>P</t>
    <phoneticPr fontId="1" type="noConversion"/>
  </si>
  <si>
    <t>구 분</t>
    <phoneticPr fontId="1" type="noConversion"/>
  </si>
  <si>
    <t xml:space="preserve">Chart </t>
    <phoneticPr fontId="1" type="noConversion"/>
  </si>
  <si>
    <t xml:space="preserve"> ■ 매출액 &amp; 수출금액</t>
    <phoneticPr fontId="1" type="noConversion"/>
  </si>
  <si>
    <t xml:space="preserve"> ■ 가격 &amp; 전년동기대비 증감률(YoY)</t>
    <phoneticPr fontId="1" type="noConversion"/>
  </si>
  <si>
    <t xml:space="preserve"> ■ 물량 &amp; 전년동기대비 증감률(YoY)</t>
    <phoneticPr fontId="1" type="noConversion"/>
  </si>
  <si>
    <t>Price</t>
    <phoneticPr fontId="1" type="noConversion"/>
  </si>
  <si>
    <t>Quantity</t>
    <phoneticPr fontId="1" type="noConversion"/>
  </si>
  <si>
    <t>HS COOD - 854232</t>
    <phoneticPr fontId="1" type="noConversion"/>
  </si>
  <si>
    <t>-</t>
    <phoneticPr fontId="1" type="noConversion"/>
  </si>
  <si>
    <t>실적(억원)</t>
    <phoneticPr fontId="1" type="noConversion"/>
  </si>
  <si>
    <t>19.10</t>
    <phoneticPr fontId="1" type="noConversion"/>
  </si>
  <si>
    <t>1Q20</t>
  </si>
  <si>
    <t>2Q20</t>
  </si>
  <si>
    <t>3Q20</t>
  </si>
  <si>
    <t>4Q20</t>
  </si>
  <si>
    <t>20.10</t>
    <phoneticPr fontId="1" type="noConversion"/>
  </si>
  <si>
    <t>21.01</t>
    <phoneticPr fontId="1" type="noConversion"/>
  </si>
  <si>
    <t>21.02</t>
    <phoneticPr fontId="1" type="noConversion"/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</si>
  <si>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</si>
  <si>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</si>
  <si>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</si>
  <si>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</si>
  <si>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</si>
  <si>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</si>
  <si>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</si>
  <si>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</si>
  <si>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</si>
  <si>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</si>
  <si>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22.01</t>
    <phoneticPr fontId="1" type="noConversion"/>
  </si>
  <si>
    <t>22.02</t>
    <phoneticPr fontId="1" type="noConversion"/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</si>
  <si>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</si>
  <si>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</si>
  <si>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</si>
  <si>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</si>
  <si>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</si>
  <si>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</si>
  <si>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</si>
  <si>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</si>
  <si>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</si>
  <si>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</si>
  <si>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23.01</t>
    <phoneticPr fontId="1" type="noConversion"/>
  </si>
  <si>
    <t>23.02</t>
    <phoneticPr fontId="1" type="noConversion"/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</si>
  <si>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</si>
  <si>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</si>
  <si>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</si>
  <si>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</si>
  <si>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</si>
  <si>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</si>
  <si>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</si>
  <si>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</si>
  <si>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</si>
  <si>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</si>
  <si>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&lt;- 단위 변환을 위한 변수</t>
    <phoneticPr fontId="1" type="noConversion"/>
  </si>
  <si>
    <t>1Q21</t>
    <phoneticPr fontId="1" type="noConversion"/>
  </si>
  <si>
    <t>2Q21</t>
    <phoneticPr fontId="1" type="noConversion"/>
  </si>
  <si>
    <t>3Q21</t>
    <phoneticPr fontId="1" type="noConversion"/>
  </si>
  <si>
    <t>4Q21</t>
    <phoneticPr fontId="1" type="noConversion"/>
  </si>
  <si>
    <t>1Q22</t>
  </si>
  <si>
    <t>2Q22</t>
  </si>
  <si>
    <t>3Q22</t>
  </si>
  <si>
    <t>4Q22</t>
  </si>
  <si>
    <t>1Q23</t>
    <phoneticPr fontId="1" type="noConversion"/>
  </si>
  <si>
    <t>2Q23</t>
    <phoneticPr fontId="1" type="noConversion"/>
  </si>
  <si>
    <t>3Q23</t>
    <phoneticPr fontId="1" type="noConversion"/>
  </si>
  <si>
    <t>4Q23</t>
    <phoneticPr fontId="1" type="noConversion"/>
  </si>
  <si>
    <t>순이익(지배)</t>
  </si>
  <si>
    <t>영업이익률(%) </t>
  </si>
  <si>
    <t>순이익률(%) </t>
  </si>
  <si>
    <t>ROE(%) </t>
  </si>
  <si>
    <t>주당배당금 </t>
  </si>
  <si>
    <t>N/A</t>
  </si>
  <si>
    <t>EPS(연결지배) </t>
  </si>
  <si>
    <t>EPS(개별) </t>
  </si>
  <si>
    <t>BPS(지분법) </t>
  </si>
  <si>
    <t>PBR </t>
  </si>
  <si>
    <t>ㅇㅇ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</si>
</sst>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0_ ;[Red]\-0.00\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Dashed">
        <color theme="0" tint="-0.14996795556505021"/>
      </right>
      <top/>
      <bottom/>
      <diagonal/>
    </border>
    <border>
      <left style="mediumDashed">
        <color theme="0" tint="-0.14996795556505021"/>
      </left>
      <right/>
      <top/>
      <bottom/>
      <diagonal/>
    </border>
    <border>
      <left/>
      <right style="mediumDashed">
        <color theme="0" tint="-0.1499679555650502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Dashed">
        <color theme="0" tint="-0.14996795556505021"/>
      </left>
      <right/>
      <top/>
      <bottom style="double">
        <color indexed="64"/>
      </bottom>
      <diagonal/>
    </border>
    <border>
      <left/>
      <right style="mediumDashed">
        <color theme="0" tint="-0.1499679555650502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mediumDashed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double">
        <color indexed="64"/>
      </bottom>
      <diagonal/>
    </border>
    <border>
      <left/>
      <right style="thin">
        <color theme="0" tint="-0.14990691854609822"/>
      </right>
      <top/>
      <bottom style="double">
        <color indexed="64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/>
      <right/>
      <top style="thin">
        <color indexed="64"/>
      </top>
      <bottom/>
      <diagonal/>
    </border>
    <border>
      <left style="mediumDashed">
        <color theme="0" tint="-0.14996795556505021"/>
      </left>
      <right/>
      <top style="thin">
        <color indexed="64"/>
      </top>
      <bottom/>
      <diagonal/>
    </border>
    <border>
      <left/>
      <right style="mediumDashed">
        <color theme="0" tint="-0.14996795556505021"/>
      </right>
      <top style="thin">
        <color indexed="64"/>
      </top>
      <bottom/>
      <diagonal/>
    </border>
    <border>
      <left style="mediumDash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Dashed">
        <color theme="0" tint="-0.14996795556505021"/>
      </right>
      <top/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177" fontId="3" fillId="2" borderId="16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/>
    <xf numFmtId="176" fontId="3" fillId="2" borderId="0" xfId="0" applyNumberFormat="1" applyFont="1" applyFill="1">
      <alignment vertical="center"/>
    </xf>
    <xf numFmtId="177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49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/>
    <xf numFmtId="176" fontId="3" fillId="2" borderId="1" xfId="0" applyNumberFormat="1" applyFont="1" applyFill="1" applyBorder="1">
      <alignment vertical="center"/>
    </xf>
    <xf numFmtId="49" fontId="4" fillId="10" borderId="23" xfId="0" applyNumberFormat="1" applyFont="1" applyFill="1" applyBorder="1" applyAlignment="1">
      <alignment horizontal="center" vertical="center"/>
    </xf>
    <xf numFmtId="176" fontId="4" fillId="10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177" fontId="3" fillId="2" borderId="24" xfId="0" applyNumberFormat="1" applyFont="1" applyFill="1" applyBorder="1">
      <alignment vertical="center"/>
    </xf>
    <xf numFmtId="49" fontId="2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6" borderId="0" xfId="0" applyNumberFormat="1" applyFont="1" applyFill="1" applyAlignment="1">
      <alignment horizontal="center" vertical="center"/>
    </xf>
    <xf numFmtId="177" fontId="3" fillId="6" borderId="0" xfId="0" applyNumberFormat="1" applyFont="1" applyFill="1">
      <alignment vertical="center"/>
    </xf>
    <xf numFmtId="49" fontId="2" fillId="6" borderId="24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176" fontId="3" fillId="6" borderId="25" xfId="0" applyNumberFormat="1" applyFont="1" applyFill="1" applyBorder="1" applyAlignment="1">
      <alignment horizontal="center" vertical="center"/>
    </xf>
    <xf numFmtId="176" fontId="3" fillId="6" borderId="24" xfId="0" applyNumberFormat="1" applyFont="1" applyFill="1" applyBorder="1" applyAlignment="1">
      <alignment horizontal="center" vertical="center"/>
    </xf>
    <xf numFmtId="177" fontId="3" fillId="6" borderId="24" xfId="0" applyNumberFormat="1" applyFont="1" applyFill="1" applyBorder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>
      <alignment vertical="center"/>
    </xf>
    <xf numFmtId="177" fontId="4" fillId="10" borderId="2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>
      <alignment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Analysis!$K$3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Analysis!$A$4:$A$47</c:f>
              <c:strCache>
                <c:ptCount val="44"/>
                <c:pt idx="0">
                  <c:v>1Q13</c:v>
                </c:pt>
                <c:pt idx="1">
                  <c:v>2Q13</c:v>
                </c:pt>
                <c:pt idx="2">
                  <c:v>3Q13</c:v>
                </c:pt>
                <c:pt idx="3">
                  <c:v>4Q13</c:v>
                </c:pt>
                <c:pt idx="4">
                  <c:v>1Q14</c:v>
                </c:pt>
                <c:pt idx="5">
                  <c:v>2Q14</c:v>
                </c:pt>
                <c:pt idx="6">
                  <c:v>3Q14</c:v>
                </c:pt>
                <c:pt idx="7">
                  <c:v>4Q14</c:v>
                </c:pt>
                <c:pt idx="8">
                  <c:v>1Q15</c:v>
                </c:pt>
                <c:pt idx="9">
                  <c:v>2Q15</c:v>
                </c:pt>
                <c:pt idx="10">
                  <c:v>3Q15</c:v>
                </c:pt>
                <c:pt idx="11">
                  <c:v>4Q15</c:v>
                </c:pt>
                <c:pt idx="12">
                  <c:v>1Q16</c:v>
                </c:pt>
                <c:pt idx="13">
                  <c:v>2Q16</c:v>
                </c:pt>
                <c:pt idx="14">
                  <c:v>3Q16</c:v>
                </c:pt>
                <c:pt idx="15">
                  <c:v>4Q16</c:v>
                </c:pt>
                <c:pt idx="16">
                  <c:v>1Q17</c:v>
                </c:pt>
                <c:pt idx="17">
                  <c:v>2Q17</c:v>
                </c:pt>
                <c:pt idx="18">
                  <c:v>3Q17</c:v>
                </c:pt>
                <c:pt idx="19">
                  <c:v>4Q17</c:v>
                </c:pt>
                <c:pt idx="20">
                  <c:v>1Q18</c:v>
                </c:pt>
                <c:pt idx="21">
                  <c:v>2Q18</c:v>
                </c:pt>
                <c:pt idx="22">
                  <c:v>3Q18</c:v>
                </c:pt>
                <c:pt idx="23">
                  <c:v>4Q18</c:v>
                </c:pt>
                <c:pt idx="24">
                  <c:v>1Q19</c:v>
                </c:pt>
                <c:pt idx="25">
                  <c:v>2Q19</c:v>
                </c:pt>
                <c:pt idx="26">
                  <c:v>3Q19</c:v>
                </c:pt>
                <c:pt idx="27">
                  <c:v>4Q19</c:v>
                </c:pt>
                <c:pt idx="28">
                  <c:v>1Q20</c:v>
                </c:pt>
                <c:pt idx="29">
                  <c:v>2Q20</c:v>
                </c:pt>
                <c:pt idx="30">
                  <c:v>3Q20</c:v>
                </c:pt>
                <c:pt idx="31">
                  <c:v>4Q20</c:v>
                </c:pt>
                <c:pt idx="32">
                  <c:v>1Q21</c:v>
                </c:pt>
                <c:pt idx="33">
                  <c:v>2Q21</c:v>
                </c:pt>
                <c:pt idx="34">
                  <c:v>3Q21</c:v>
                </c:pt>
                <c:pt idx="35">
                  <c:v>4Q21</c:v>
                </c:pt>
                <c:pt idx="36">
                  <c:v>1Q22</c:v>
                </c:pt>
                <c:pt idx="37">
                  <c:v>2Q22</c:v>
                </c:pt>
                <c:pt idx="38">
                  <c:v>3Q22</c:v>
                </c:pt>
                <c:pt idx="39">
                  <c:v>4Q22</c:v>
                </c:pt>
                <c:pt idx="40">
                  <c:v>1Q23</c:v>
                </c:pt>
                <c:pt idx="41">
                  <c:v>2Q23</c:v>
                </c:pt>
                <c:pt idx="42">
                  <c:v>3Q23</c:v>
                </c:pt>
                <c:pt idx="43">
                  <c:v>4Q23</c:v>
                </c:pt>
              </c:strCache>
            </c:strRef>
          </c:cat>
          <c:val>
            <c:numRef>
              <c:f>Analysis!$K$4:$K$47</c:f>
              <c:numCache>
                <c:formatCode>#,##0</c:formatCode>
                <c:ptCount val="44"/>
                <c:pt idx="0">
                  <c:v>3564.8152830496838</c:v>
                </c:pt>
                <c:pt idx="1">
                  <c:v>4501.2656018605494</c:v>
                </c:pt>
                <c:pt idx="2">
                  <c:v>5795.0395557761403</c:v>
                </c:pt>
                <c:pt idx="3">
                  <c:v>6671.7393650510849</c:v>
                </c:pt>
                <c:pt idx="4">
                  <c:v>6555.6625689729653</c:v>
                </c:pt>
                <c:pt idx="5">
                  <c:v>6913.6770215677088</c:v>
                </c:pt>
                <c:pt idx="6">
                  <c:v>9021.0907851768479</c:v>
                </c:pt>
                <c:pt idx="7">
                  <c:v>11917.664038911766</c:v>
                </c:pt>
                <c:pt idx="8">
                  <c:v>11177.145927284988</c:v>
                </c:pt>
                <c:pt idx="9">
                  <c:v>10192.513028005089</c:v>
                </c:pt>
                <c:pt idx="10">
                  <c:v>12428.400410552225</c:v>
                </c:pt>
                <c:pt idx="11">
                  <c:v>11544.774939646697</c:v>
                </c:pt>
                <c:pt idx="12">
                  <c:v>11034.341885101707</c:v>
                </c:pt>
                <c:pt idx="13">
                  <c:v>12649.680860442013</c:v>
                </c:pt>
                <c:pt idx="14">
                  <c:v>15325.427932894478</c:v>
                </c:pt>
                <c:pt idx="15">
                  <c:v>17432.929164155914</c:v>
                </c:pt>
                <c:pt idx="16">
                  <c:v>20703.614079114293</c:v>
                </c:pt>
                <c:pt idx="17">
                  <c:v>23615.787000927772</c:v>
                </c:pt>
                <c:pt idx="18">
                  <c:v>27820.106452096607</c:v>
                </c:pt>
                <c:pt idx="19">
                  <c:v>33722.823353587119</c:v>
                </c:pt>
                <c:pt idx="20">
                  <c:v>35559.253530068301</c:v>
                </c:pt>
                <c:pt idx="21">
                  <c:v>33404.483691783185</c:v>
                </c:pt>
                <c:pt idx="22">
                  <c:v>35821.272591422727</c:v>
                </c:pt>
                <c:pt idx="23">
                  <c:v>32705.403484418541</c:v>
                </c:pt>
                <c:pt idx="24">
                  <c:v>26305.667709430232</c:v>
                </c:pt>
                <c:pt idx="25">
                  <c:v>24802.889211228601</c:v>
                </c:pt>
                <c:pt idx="26">
                  <c:v>21893.446001596076</c:v>
                </c:pt>
                <c:pt idx="27">
                  <c:v>19554.457841595398</c:v>
                </c:pt>
                <c:pt idx="28">
                  <c:v>20444.289418880373</c:v>
                </c:pt>
                <c:pt idx="29">
                  <c:v>20972.115224082543</c:v>
                </c:pt>
                <c:pt idx="30">
                  <c:v>16598.30074424974</c:v>
                </c:pt>
                <c:pt idx="31">
                  <c:v>15853.211548832885</c:v>
                </c:pt>
                <c:pt idx="32">
                  <c:v>16833.252611745698</c:v>
                </c:pt>
                <c:pt idx="33">
                  <c:v>18818.539340424421</c:v>
                </c:pt>
                <c:pt idx="34">
                  <c:v>21913.529259250372</c:v>
                </c:pt>
                <c:pt idx="35">
                  <c:v>20947.580309374007</c:v>
                </c:pt>
                <c:pt idx="36">
                  <c:v>19725.255834650798</c:v>
                </c:pt>
                <c:pt idx="37">
                  <c:v>20181.313924167018</c:v>
                </c:pt>
                <c:pt idx="38">
                  <c:v>17132.061613879923</c:v>
                </c:pt>
                <c:pt idx="39">
                  <c:v>11355.880280253245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1-4ADA-8FF1-35FEF4A5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67964224"/>
        <c:axId val="567971440"/>
      </c:barChart>
      <c:lineChart>
        <c:grouping val="standard"/>
        <c:varyColors val="0"/>
        <c:ser>
          <c:idx val="1"/>
          <c:order val="1"/>
          <c:tx>
            <c:strRef>
              <c:f>Analysis!$M$3</c:f>
              <c:strCache>
                <c:ptCount val="1"/>
                <c:pt idx="0">
                  <c:v>YoY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Analysis!$M$4:$M$47</c:f>
              <c:numCache>
                <c:formatCode>0.00_ ;[Red]\-0.00\ </c:formatCode>
                <c:ptCount val="4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83.899081675969043</c:v>
                </c:pt>
                <c:pt idx="5">
                  <c:v>53.594069603669148</c:v>
                </c:pt>
                <c:pt idx="6">
                  <c:v>55.669183934821945</c:v>
                </c:pt>
                <c:pt idx="7">
                  <c:v>78.629040896601524</c:v>
                </c:pt>
                <c:pt idx="8">
                  <c:v>70.496052987608877</c:v>
                </c:pt>
                <c:pt idx="9">
                  <c:v>47.425356958515948</c:v>
                </c:pt>
                <c:pt idx="10">
                  <c:v>37.77048370884544</c:v>
                </c:pt>
                <c:pt idx="11">
                  <c:v>-3.1288774213433679</c:v>
                </c:pt>
                <c:pt idx="12">
                  <c:v>-1.2776431757473672</c:v>
                </c:pt>
                <c:pt idx="13">
                  <c:v>24.107576077514704</c:v>
                </c:pt>
                <c:pt idx="14">
                  <c:v>23.309737590064739</c:v>
                </c:pt>
                <c:pt idx="15">
                  <c:v>51.002763200591339</c:v>
                </c:pt>
                <c:pt idx="16">
                  <c:v>87.628897986818743</c:v>
                </c:pt>
                <c:pt idx="17">
                  <c:v>86.690773162340278</c:v>
                </c:pt>
                <c:pt idx="18">
                  <c:v>81.529067729218625</c:v>
                </c:pt>
                <c:pt idx="19">
                  <c:v>93.443242016522859</c:v>
                </c:pt>
                <c:pt idx="20">
                  <c:v>71.753846425974018</c:v>
                </c:pt>
                <c:pt idx="21">
                  <c:v>41.449800891542822</c:v>
                </c:pt>
                <c:pt idx="22">
                  <c:v>28.760372118285439</c:v>
                </c:pt>
                <c:pt idx="23">
                  <c:v>-3.0170067864746408</c:v>
                </c:pt>
                <c:pt idx="24">
                  <c:v>-26.023003584182081</c:v>
                </c:pt>
                <c:pt idx="25">
                  <c:v>-25.749820173602622</c:v>
                </c:pt>
                <c:pt idx="26">
                  <c:v>-38.881439944044914</c:v>
                </c:pt>
                <c:pt idx="27">
                  <c:v>-40.210314632224296</c:v>
                </c:pt>
                <c:pt idx="28">
                  <c:v>-22.281807689863854</c:v>
                </c:pt>
                <c:pt idx="29">
                  <c:v>-15.444869968664033</c:v>
                </c:pt>
                <c:pt idx="30">
                  <c:v>-24.185983590524351</c:v>
                </c:pt>
                <c:pt idx="31">
                  <c:v>-18.927890114597712</c:v>
                </c:pt>
                <c:pt idx="32">
                  <c:v>-17.662813967991809</c:v>
                </c:pt>
                <c:pt idx="33">
                  <c:v>-10.268758590383598</c:v>
                </c:pt>
                <c:pt idx="34">
                  <c:v>32.022726885714611</c:v>
                </c:pt>
                <c:pt idx="35">
                  <c:v>32.134616666464467</c:v>
                </c:pt>
                <c:pt idx="36">
                  <c:v>17.18029955118212</c:v>
                </c:pt>
                <c:pt idx="37">
                  <c:v>7.2416597223101009</c:v>
                </c:pt>
                <c:pt idx="38">
                  <c:v>-21.819705939663024</c:v>
                </c:pt>
                <c:pt idx="39">
                  <c:v>-45.789059583308976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1-4ADA-8FF1-35FEF4A5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21008"/>
        <c:axId val="568120024"/>
      </c:lineChart>
      <c:catAx>
        <c:axId val="56796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7971440"/>
        <c:crosses val="autoZero"/>
        <c:auto val="1"/>
        <c:lblAlgn val="ctr"/>
        <c:lblOffset val="100"/>
        <c:noMultiLvlLbl val="0"/>
      </c:catAx>
      <c:valAx>
        <c:axId val="56797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7964224"/>
        <c:crosses val="autoZero"/>
        <c:crossBetween val="between"/>
      </c:valAx>
      <c:valAx>
        <c:axId val="5681200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8121008"/>
        <c:crosses val="max"/>
        <c:crossBetween val="between"/>
      </c:valAx>
      <c:catAx>
        <c:axId val="56812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56812002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Analysis!$H$3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Analysis!$A$4:$A$47</c:f>
              <c:strCache>
                <c:ptCount val="44"/>
                <c:pt idx="0">
                  <c:v>1Q13</c:v>
                </c:pt>
                <c:pt idx="1">
                  <c:v>2Q13</c:v>
                </c:pt>
                <c:pt idx="2">
                  <c:v>3Q13</c:v>
                </c:pt>
                <c:pt idx="3">
                  <c:v>4Q13</c:v>
                </c:pt>
                <c:pt idx="4">
                  <c:v>1Q14</c:v>
                </c:pt>
                <c:pt idx="5">
                  <c:v>2Q14</c:v>
                </c:pt>
                <c:pt idx="6">
                  <c:v>3Q14</c:v>
                </c:pt>
                <c:pt idx="7">
                  <c:v>4Q14</c:v>
                </c:pt>
                <c:pt idx="8">
                  <c:v>1Q15</c:v>
                </c:pt>
                <c:pt idx="9">
                  <c:v>2Q15</c:v>
                </c:pt>
                <c:pt idx="10">
                  <c:v>3Q15</c:v>
                </c:pt>
                <c:pt idx="11">
                  <c:v>4Q15</c:v>
                </c:pt>
                <c:pt idx="12">
                  <c:v>1Q16</c:v>
                </c:pt>
                <c:pt idx="13">
                  <c:v>2Q16</c:v>
                </c:pt>
                <c:pt idx="14">
                  <c:v>3Q16</c:v>
                </c:pt>
                <c:pt idx="15">
                  <c:v>4Q16</c:v>
                </c:pt>
                <c:pt idx="16">
                  <c:v>1Q17</c:v>
                </c:pt>
                <c:pt idx="17">
                  <c:v>2Q17</c:v>
                </c:pt>
                <c:pt idx="18">
                  <c:v>3Q17</c:v>
                </c:pt>
                <c:pt idx="19">
                  <c:v>4Q17</c:v>
                </c:pt>
                <c:pt idx="20">
                  <c:v>1Q18</c:v>
                </c:pt>
                <c:pt idx="21">
                  <c:v>2Q18</c:v>
                </c:pt>
                <c:pt idx="22">
                  <c:v>3Q18</c:v>
                </c:pt>
                <c:pt idx="23">
                  <c:v>4Q18</c:v>
                </c:pt>
                <c:pt idx="24">
                  <c:v>1Q19</c:v>
                </c:pt>
                <c:pt idx="25">
                  <c:v>2Q19</c:v>
                </c:pt>
                <c:pt idx="26">
                  <c:v>3Q19</c:v>
                </c:pt>
                <c:pt idx="27">
                  <c:v>4Q19</c:v>
                </c:pt>
                <c:pt idx="28">
                  <c:v>1Q20</c:v>
                </c:pt>
                <c:pt idx="29">
                  <c:v>2Q20</c:v>
                </c:pt>
                <c:pt idx="30">
                  <c:v>3Q20</c:v>
                </c:pt>
                <c:pt idx="31">
                  <c:v>4Q20</c:v>
                </c:pt>
                <c:pt idx="32">
                  <c:v>1Q21</c:v>
                </c:pt>
                <c:pt idx="33">
                  <c:v>2Q21</c:v>
                </c:pt>
                <c:pt idx="34">
                  <c:v>3Q21</c:v>
                </c:pt>
                <c:pt idx="35">
                  <c:v>4Q21</c:v>
                </c:pt>
                <c:pt idx="36">
                  <c:v>1Q22</c:v>
                </c:pt>
                <c:pt idx="37">
                  <c:v>2Q22</c:v>
                </c:pt>
                <c:pt idx="38">
                  <c:v>3Q22</c:v>
                </c:pt>
                <c:pt idx="39">
                  <c:v>4Q22</c:v>
                </c:pt>
                <c:pt idx="40">
                  <c:v>1Q23</c:v>
                </c:pt>
                <c:pt idx="41">
                  <c:v>2Q23</c:v>
                </c:pt>
                <c:pt idx="42">
                  <c:v>3Q23</c:v>
                </c:pt>
                <c:pt idx="43">
                  <c:v>4Q23</c:v>
                </c:pt>
              </c:strCache>
            </c:strRef>
          </c:cat>
          <c:val>
            <c:numRef>
              <c:f>Analysis!$H$4:$H$47</c:f>
              <c:numCache>
                <c:formatCode>#,##0</c:formatCode>
                <c:ptCount val="44"/>
                <c:pt idx="0">
                  <c:v>381.24200000000002</c:v>
                </c:pt>
                <c:pt idx="1">
                  <c:v>419.03199999999998</c:v>
                </c:pt>
                <c:pt idx="2">
                  <c:v>346.54500000000002</c:v>
                </c:pt>
                <c:pt idx="3">
                  <c:v>311.95333333333338</c:v>
                </c:pt>
                <c:pt idx="4">
                  <c:v>321.15366666666665</c:v>
                </c:pt>
                <c:pt idx="5">
                  <c:v>346.43933333333331</c:v>
                </c:pt>
                <c:pt idx="6">
                  <c:v>300.00100000000003</c:v>
                </c:pt>
                <c:pt idx="7">
                  <c:v>212.65933333333331</c:v>
                </c:pt>
                <c:pt idx="8">
                  <c:v>201.81466666666668</c:v>
                </c:pt>
                <c:pt idx="9">
                  <c:v>226.88199999999998</c:v>
                </c:pt>
                <c:pt idx="10">
                  <c:v>217.61533333333333</c:v>
                </c:pt>
                <c:pt idx="11">
                  <c:v>211.81299999999999</c:v>
                </c:pt>
                <c:pt idx="12">
                  <c:v>200.14066666666668</c:v>
                </c:pt>
                <c:pt idx="13">
                  <c:v>191.38466666666667</c:v>
                </c:pt>
                <c:pt idx="14">
                  <c:v>180.77966666666666</c:v>
                </c:pt>
                <c:pt idx="15">
                  <c:v>180.51866666666669</c:v>
                </c:pt>
                <c:pt idx="16">
                  <c:v>193.36766666666668</c:v>
                </c:pt>
                <c:pt idx="17">
                  <c:v>192.85166666666669</c:v>
                </c:pt>
                <c:pt idx="18">
                  <c:v>189.34933333333333</c:v>
                </c:pt>
                <c:pt idx="19">
                  <c:v>188.75433333333334</c:v>
                </c:pt>
                <c:pt idx="20">
                  <c:v>183.41099999999997</c:v>
                </c:pt>
                <c:pt idx="21">
                  <c:v>210.31800000000001</c:v>
                </c:pt>
                <c:pt idx="22">
                  <c:v>214.49099999999999</c:v>
                </c:pt>
                <c:pt idx="23">
                  <c:v>194.92099999999996</c:v>
                </c:pt>
                <c:pt idx="24">
                  <c:v>167.50466666666668</c:v>
                </c:pt>
                <c:pt idx="25">
                  <c:v>192.98766666666666</c:v>
                </c:pt>
                <c:pt idx="26">
                  <c:v>201.96333333333334</c:v>
                </c:pt>
                <c:pt idx="27">
                  <c:v>209.24633333333335</c:v>
                </c:pt>
                <c:pt idx="28">
                  <c:v>195.32500000000002</c:v>
                </c:pt>
                <c:pt idx="29">
                  <c:v>210.08933333333334</c:v>
                </c:pt>
                <c:pt idx="30">
                  <c:v>270.41966666666667</c:v>
                </c:pt>
                <c:pt idx="31">
                  <c:v>292.26500000000004</c:v>
                </c:pt>
                <c:pt idx="32">
                  <c:v>281.226</c:v>
                </c:pt>
                <c:pt idx="33">
                  <c:v>299.49433333333337</c:v>
                </c:pt>
                <c:pt idx="34">
                  <c:v>290.37633333333332</c:v>
                </c:pt>
                <c:pt idx="35">
                  <c:v>303.77000000000004</c:v>
                </c:pt>
                <c:pt idx="36">
                  <c:v>297.62533333333334</c:v>
                </c:pt>
                <c:pt idx="37">
                  <c:v>294.14299999999997</c:v>
                </c:pt>
                <c:pt idx="38">
                  <c:v>304.5986666666667</c:v>
                </c:pt>
                <c:pt idx="39">
                  <c:v>317.26566666666668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0-46E3-963E-AE28FCD8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67964224"/>
        <c:axId val="567971440"/>
      </c:barChart>
      <c:lineChart>
        <c:grouping val="standard"/>
        <c:varyColors val="0"/>
        <c:ser>
          <c:idx val="1"/>
          <c:order val="1"/>
          <c:tx>
            <c:strRef>
              <c:f>Analysis!$J$3</c:f>
              <c:strCache>
                <c:ptCount val="1"/>
                <c:pt idx="0">
                  <c:v>YoY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Analysis!$J$4:$J$47</c:f>
              <c:numCache>
                <c:formatCode>0.00_ ;[Red]\-0.00\ </c:formatCode>
                <c:ptCount val="4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-15.761205043865411</c:v>
                </c:pt>
                <c:pt idx="5">
                  <c:v>-17.323895708840055</c:v>
                </c:pt>
                <c:pt idx="6">
                  <c:v>-13.430867564097005</c:v>
                </c:pt>
                <c:pt idx="7">
                  <c:v>-31.829760861667356</c:v>
                </c:pt>
                <c:pt idx="8">
                  <c:v>-37.159469869563985</c:v>
                </c:pt>
                <c:pt idx="9">
                  <c:v>-34.51032311573551</c:v>
                </c:pt>
                <c:pt idx="10">
                  <c:v>-27.461797349564399</c:v>
                </c:pt>
                <c:pt idx="11">
                  <c:v>-0.39797610575912357</c:v>
                </c:pt>
                <c:pt idx="12">
                  <c:v>-0.82947390675273125</c:v>
                </c:pt>
                <c:pt idx="13">
                  <c:v>-15.645724796737204</c:v>
                </c:pt>
                <c:pt idx="14">
                  <c:v>-16.926962867199926</c:v>
                </c:pt>
                <c:pt idx="15">
                  <c:v>-14.774510220493219</c:v>
                </c:pt>
                <c:pt idx="16">
                  <c:v>-3.3841198357155489</c:v>
                </c:pt>
                <c:pt idx="17">
                  <c:v>0.76651908721354634</c:v>
                </c:pt>
                <c:pt idx="18">
                  <c:v>4.7403930014253248</c:v>
                </c:pt>
                <c:pt idx="19">
                  <c:v>4.5622244052323291</c:v>
                </c:pt>
                <c:pt idx="20">
                  <c:v>-5.1490855934204998</c:v>
                </c:pt>
                <c:pt idx="21">
                  <c:v>9.0568744544598179</c:v>
                </c:pt>
                <c:pt idx="22">
                  <c:v>13.277927217418227</c:v>
                </c:pt>
                <c:pt idx="23">
                  <c:v>3.2670331630355376</c:v>
                </c:pt>
                <c:pt idx="24">
                  <c:v>-8.6725078285017183</c:v>
                </c:pt>
                <c:pt idx="25">
                  <c:v>-8.2400618745582239</c:v>
                </c:pt>
                <c:pt idx="26">
                  <c:v>-5.8406491026041447</c:v>
                </c:pt>
                <c:pt idx="27">
                  <c:v>7.3493021959323945</c:v>
                </c:pt>
                <c:pt idx="28">
                  <c:v>16.608691499142303</c:v>
                </c:pt>
                <c:pt idx="29">
                  <c:v>8.8615334658691545</c:v>
                </c:pt>
                <c:pt idx="30">
                  <c:v>33.895426562577356</c:v>
                </c:pt>
                <c:pt idx="31">
                  <c:v>39.675087894809799</c:v>
                </c:pt>
                <c:pt idx="32">
                  <c:v>43.978497376167901</c:v>
                </c:pt>
                <c:pt idx="33">
                  <c:v>42.555706461378342</c:v>
                </c:pt>
                <c:pt idx="34">
                  <c:v>7.3798873109574004</c:v>
                </c:pt>
                <c:pt idx="35">
                  <c:v>3.9364959882298489</c:v>
                </c:pt>
                <c:pt idx="36">
                  <c:v>5.8313716844578201</c:v>
                </c:pt>
                <c:pt idx="37">
                  <c:v>-1.7867895107642751</c:v>
                </c:pt>
                <c:pt idx="38">
                  <c:v>4.8978968671689493</c:v>
                </c:pt>
                <c:pt idx="39">
                  <c:v>4.44272530752432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0-46E3-963E-AE28FCD8D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21008"/>
        <c:axId val="568120024"/>
      </c:lineChart>
      <c:catAx>
        <c:axId val="56796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7971440"/>
        <c:crosses val="autoZero"/>
        <c:auto val="1"/>
        <c:lblAlgn val="ctr"/>
        <c:lblOffset val="100"/>
        <c:noMultiLvlLbl val="0"/>
      </c:catAx>
      <c:valAx>
        <c:axId val="56797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7964224"/>
        <c:crosses val="autoZero"/>
        <c:crossBetween val="between"/>
      </c:valAx>
      <c:valAx>
        <c:axId val="5681200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68121008"/>
        <c:crosses val="max"/>
        <c:crossBetween val="between"/>
      </c:valAx>
      <c:catAx>
        <c:axId val="56812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56812002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Analysis!$E$3</c:f>
              <c:strCache>
                <c:ptCount val="1"/>
                <c:pt idx="0">
                  <c:v>수출금액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Analysis!$A$4:$A$47</c:f>
              <c:strCache>
                <c:ptCount val="44"/>
                <c:pt idx="0">
                  <c:v>1Q13</c:v>
                </c:pt>
                <c:pt idx="1">
                  <c:v>2Q13</c:v>
                </c:pt>
                <c:pt idx="2">
                  <c:v>3Q13</c:v>
                </c:pt>
                <c:pt idx="3">
                  <c:v>4Q13</c:v>
                </c:pt>
                <c:pt idx="4">
                  <c:v>1Q14</c:v>
                </c:pt>
                <c:pt idx="5">
                  <c:v>2Q14</c:v>
                </c:pt>
                <c:pt idx="6">
                  <c:v>3Q14</c:v>
                </c:pt>
                <c:pt idx="7">
                  <c:v>4Q14</c:v>
                </c:pt>
                <c:pt idx="8">
                  <c:v>1Q15</c:v>
                </c:pt>
                <c:pt idx="9">
                  <c:v>2Q15</c:v>
                </c:pt>
                <c:pt idx="10">
                  <c:v>3Q15</c:v>
                </c:pt>
                <c:pt idx="11">
                  <c:v>4Q15</c:v>
                </c:pt>
                <c:pt idx="12">
                  <c:v>1Q16</c:v>
                </c:pt>
                <c:pt idx="13">
                  <c:v>2Q16</c:v>
                </c:pt>
                <c:pt idx="14">
                  <c:v>3Q16</c:v>
                </c:pt>
                <c:pt idx="15">
                  <c:v>4Q16</c:v>
                </c:pt>
                <c:pt idx="16">
                  <c:v>1Q17</c:v>
                </c:pt>
                <c:pt idx="17">
                  <c:v>2Q17</c:v>
                </c:pt>
                <c:pt idx="18">
                  <c:v>3Q17</c:v>
                </c:pt>
                <c:pt idx="19">
                  <c:v>4Q17</c:v>
                </c:pt>
                <c:pt idx="20">
                  <c:v>1Q18</c:v>
                </c:pt>
                <c:pt idx="21">
                  <c:v>2Q18</c:v>
                </c:pt>
                <c:pt idx="22">
                  <c:v>3Q18</c:v>
                </c:pt>
                <c:pt idx="23">
                  <c:v>4Q18</c:v>
                </c:pt>
                <c:pt idx="24">
                  <c:v>1Q19</c:v>
                </c:pt>
                <c:pt idx="25">
                  <c:v>2Q19</c:v>
                </c:pt>
                <c:pt idx="26">
                  <c:v>3Q19</c:v>
                </c:pt>
                <c:pt idx="27">
                  <c:v>4Q19</c:v>
                </c:pt>
                <c:pt idx="28">
                  <c:v>1Q20</c:v>
                </c:pt>
                <c:pt idx="29">
                  <c:v>2Q20</c:v>
                </c:pt>
                <c:pt idx="30">
                  <c:v>3Q20</c:v>
                </c:pt>
                <c:pt idx="31">
                  <c:v>4Q20</c:v>
                </c:pt>
                <c:pt idx="32">
                  <c:v>1Q21</c:v>
                </c:pt>
                <c:pt idx="33">
                  <c:v>2Q21</c:v>
                </c:pt>
                <c:pt idx="34">
                  <c:v>3Q21</c:v>
                </c:pt>
                <c:pt idx="35">
                  <c:v>4Q21</c:v>
                </c:pt>
                <c:pt idx="36">
                  <c:v>1Q22</c:v>
                </c:pt>
                <c:pt idx="37">
                  <c:v>2Q22</c:v>
                </c:pt>
                <c:pt idx="38">
                  <c:v>3Q22</c:v>
                </c:pt>
                <c:pt idx="39">
                  <c:v>4Q22</c:v>
                </c:pt>
                <c:pt idx="40">
                  <c:v>1Q23</c:v>
                </c:pt>
                <c:pt idx="41">
                  <c:v>2Q23</c:v>
                </c:pt>
                <c:pt idx="42">
                  <c:v>3Q23</c:v>
                </c:pt>
                <c:pt idx="43">
                  <c:v>4Q23</c:v>
                </c:pt>
              </c:strCache>
            </c:strRef>
          </c:cat>
          <c:val>
            <c:numRef>
              <c:f>Analysis!$E$4:$E$47</c:f>
              <c:numCache>
                <c:formatCode>#,##0</c:formatCode>
                <c:ptCount val="44"/>
                <c:pt idx="0">
                  <c:v>1366658</c:v>
                </c:pt>
                <c:pt idx="1">
                  <c:v>1886795</c:v>
                </c:pt>
                <c:pt idx="2">
                  <c:v>1987137</c:v>
                </c:pt>
                <c:pt idx="3">
                  <c:v>2080605.3333333333</c:v>
                </c:pt>
                <c:pt idx="4">
                  <c:v>2106893</c:v>
                </c:pt>
                <c:pt idx="5">
                  <c:v>2390942</c:v>
                </c:pt>
                <c:pt idx="6">
                  <c:v>2585192.6666666665</c:v>
                </c:pt>
                <c:pt idx="7">
                  <c:v>2533459.6666666665</c:v>
                </c:pt>
                <c:pt idx="8">
                  <c:v>2254495.3333333335</c:v>
                </c:pt>
                <c:pt idx="9">
                  <c:v>2277719</c:v>
                </c:pt>
                <c:pt idx="10">
                  <c:v>2649222</c:v>
                </c:pt>
                <c:pt idx="11">
                  <c:v>2437534.6666666665</c:v>
                </c:pt>
                <c:pt idx="12">
                  <c:v>2207208.6666666665</c:v>
                </c:pt>
                <c:pt idx="13">
                  <c:v>2415862</c:v>
                </c:pt>
                <c:pt idx="14">
                  <c:v>2772348.6666666665</c:v>
                </c:pt>
                <c:pt idx="15">
                  <c:v>3142016.6666666665</c:v>
                </c:pt>
                <c:pt idx="16">
                  <c:v>4006295.6666666665</c:v>
                </c:pt>
                <c:pt idx="17">
                  <c:v>4535621.666666667</c:v>
                </c:pt>
                <c:pt idx="18">
                  <c:v>5275102.333333333</c:v>
                </c:pt>
                <c:pt idx="19">
                  <c:v>6351949.666666667</c:v>
                </c:pt>
                <c:pt idx="20">
                  <c:v>6534817.333333333</c:v>
                </c:pt>
                <c:pt idx="21">
                  <c:v>7028141.333333333</c:v>
                </c:pt>
                <c:pt idx="22">
                  <c:v>7700962</c:v>
                </c:pt>
                <c:pt idx="23">
                  <c:v>6418828.333333333</c:v>
                </c:pt>
                <c:pt idx="24">
                  <c:v>4424902.333333333</c:v>
                </c:pt>
                <c:pt idx="25">
                  <c:v>4789678</c:v>
                </c:pt>
                <c:pt idx="26">
                  <c:v>4424839</c:v>
                </c:pt>
                <c:pt idx="27">
                  <c:v>4081165.3333333335</c:v>
                </c:pt>
                <c:pt idx="28">
                  <c:v>3999436.6666666665</c:v>
                </c:pt>
                <c:pt idx="29">
                  <c:v>4368579</c:v>
                </c:pt>
                <c:pt idx="30">
                  <c:v>4479138.333333333</c:v>
                </c:pt>
                <c:pt idx="31">
                  <c:v>4605653.333333333</c:v>
                </c:pt>
                <c:pt idx="32">
                  <c:v>4707419.666666667</c:v>
                </c:pt>
                <c:pt idx="33">
                  <c:v>5627521.666666667</c:v>
                </c:pt>
                <c:pt idx="34">
                  <c:v>6364477</c:v>
                </c:pt>
                <c:pt idx="35">
                  <c:v>6359653.666666667</c:v>
                </c:pt>
                <c:pt idx="36">
                  <c:v>5877166</c:v>
                </c:pt>
                <c:pt idx="37">
                  <c:v>5923258.666666667</c:v>
                </c:pt>
                <c:pt idx="38">
                  <c:v>5191739.333333333</c:v>
                </c:pt>
                <c:pt idx="39">
                  <c:v>3600391.6666666665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C-4913-86C3-58A18F894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04504"/>
        <c:axId val="398506800"/>
      </c:lineChart>
      <c:lineChart>
        <c:grouping val="standard"/>
        <c:varyColors val="0"/>
        <c:ser>
          <c:idx val="1"/>
          <c:order val="1"/>
          <c:tx>
            <c:strRef>
              <c:f>Analysis!$B$3</c:f>
              <c:strCache>
                <c:ptCount val="1"/>
                <c:pt idx="0">
                  <c:v>매출액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Analysis!$B$4:$B$47</c:f>
              <c:numCache>
                <c:formatCode>#,##0</c:formatCode>
                <c:ptCount val="44"/>
                <c:pt idx="0">
                  <c:v>528681</c:v>
                </c:pt>
                <c:pt idx="1">
                  <c:v>574644</c:v>
                </c:pt>
                <c:pt idx="2">
                  <c:v>590835</c:v>
                </c:pt>
                <c:pt idx="3">
                  <c:v>592766</c:v>
                </c:pt>
                <c:pt idx="4">
                  <c:v>536753</c:v>
                </c:pt>
                <c:pt idx="5">
                  <c:v>523532</c:v>
                </c:pt>
                <c:pt idx="6">
                  <c:v>474473</c:v>
                </c:pt>
                <c:pt idx="7">
                  <c:v>527301</c:v>
                </c:pt>
                <c:pt idx="8">
                  <c:v>471179</c:v>
                </c:pt>
                <c:pt idx="9">
                  <c:v>485375</c:v>
                </c:pt>
                <c:pt idx="10">
                  <c:v>516826</c:v>
                </c:pt>
                <c:pt idx="11">
                  <c:v>533155</c:v>
                </c:pt>
                <c:pt idx="12">
                  <c:v>497823</c:v>
                </c:pt>
                <c:pt idx="13">
                  <c:v>509371</c:v>
                </c:pt>
                <c:pt idx="14">
                  <c:v>478156</c:v>
                </c:pt>
                <c:pt idx="15">
                  <c:v>533317</c:v>
                </c:pt>
                <c:pt idx="16">
                  <c:v>505475</c:v>
                </c:pt>
                <c:pt idx="17">
                  <c:v>610005</c:v>
                </c:pt>
                <c:pt idx="18">
                  <c:v>620489</c:v>
                </c:pt>
                <c:pt idx="19">
                  <c:v>659784</c:v>
                </c:pt>
                <c:pt idx="20">
                  <c:v>605637</c:v>
                </c:pt>
                <c:pt idx="21">
                  <c:v>584827</c:v>
                </c:pt>
                <c:pt idx="22">
                  <c:v>654600</c:v>
                </c:pt>
                <c:pt idx="23">
                  <c:v>592651</c:v>
                </c:pt>
                <c:pt idx="24">
                  <c:v>523855</c:v>
                </c:pt>
                <c:pt idx="25">
                  <c:v>561271</c:v>
                </c:pt>
                <c:pt idx="26">
                  <c:v>620035</c:v>
                </c:pt>
                <c:pt idx="27">
                  <c:v>598848</c:v>
                </c:pt>
                <c:pt idx="28">
                  <c:v>553252</c:v>
                </c:pt>
                <c:pt idx="29" formatCode="General">
                  <c:v>529661</c:v>
                </c:pt>
                <c:pt idx="30" formatCode="General">
                  <c:v>669642</c:v>
                </c:pt>
                <c:pt idx="31" formatCode="General">
                  <c:v>615515</c:v>
                </c:pt>
                <c:pt idx="32" formatCode="General">
                  <c:v>653885</c:v>
                </c:pt>
                <c:pt idx="33" formatCode="General">
                  <c:v>636716</c:v>
                </c:pt>
                <c:pt idx="34" formatCode="General">
                  <c:v>739792</c:v>
                </c:pt>
                <c:pt idx="35" formatCode="General">
                  <c:v>765655</c:v>
                </c:pt>
                <c:pt idx="36" formatCode="General">
                  <c:v>777815</c:v>
                </c:pt>
                <c:pt idx="37" formatCode="General">
                  <c:v>772036</c:v>
                </c:pt>
                <c:pt idx="38" formatCode="General">
                  <c:v>767817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C-4913-86C3-58A18F894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26808"/>
        <c:axId val="398530416"/>
      </c:lineChart>
      <c:catAx>
        <c:axId val="398504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8506800"/>
        <c:crosses val="autoZero"/>
        <c:auto val="1"/>
        <c:lblAlgn val="ctr"/>
        <c:lblOffset val="100"/>
        <c:noMultiLvlLbl val="0"/>
      </c:catAx>
      <c:valAx>
        <c:axId val="39850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8504504"/>
        <c:crosses val="autoZero"/>
        <c:crossBetween val="between"/>
      </c:valAx>
      <c:valAx>
        <c:axId val="398530416"/>
        <c:scaling>
          <c:orientation val="minMax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8526808"/>
        <c:crosses val="max"/>
        <c:crossBetween val="between"/>
      </c:valAx>
      <c:catAx>
        <c:axId val="3985268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853041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28573</xdr:colOff>
      <xdr:row>45</xdr:row>
      <xdr:rowOff>19050</xdr:rowOff>
    </xdr:from>
    <xdr:to>
      <xdr:col>22</xdr:col>
      <xdr:colOff>647699</xdr:colOff>
      <xdr:row>62</xdr:row>
      <xdr:rowOff>171450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E0AD7DC2-C39C-4B34-9342-FC02EFD8A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28574</xdr:colOff>
      <xdr:row>24</xdr:row>
      <xdr:rowOff>19049</xdr:rowOff>
    </xdr:from>
    <xdr:to>
      <xdr:col>22</xdr:col>
      <xdr:colOff>647700</xdr:colOff>
      <xdr:row>41</xdr:row>
      <xdr:rowOff>161924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5EB63A45-DF5E-4D8A-99B6-0F826C2FD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3</xdr:row>
      <xdr:rowOff>47625</xdr:rowOff>
    </xdr:from>
    <xdr:to>
      <xdr:col>22</xdr:col>
      <xdr:colOff>628649</xdr:colOff>
      <xdr:row>20</xdr:row>
      <xdr:rowOff>180975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56F5A3EE-95DA-41D2-9110-C4978B3F6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8" customHeight="1" x14ac:dyDescent="0.25"/>
  <cols>
    <col min="1" max="1" width="7" style="41" customWidth="1"/>
    <col min="2" max="2" width="14.375" style="32" customWidth="1"/>
    <col min="3" max="3" width="17.875" style="32" customWidth="1"/>
    <col min="4" max="4" width="12.75" style="42" customWidth="1"/>
    <col min="5" max="5" width="12.75" style="33" customWidth="1"/>
    <col min="6" max="7" width="9" style="34"/>
    <col min="8" max="16384" width="9" style="35"/>
  </cols>
  <sheetData>
    <row r="1" spans="1:7" ht="18" customHeight="1" x14ac:dyDescent="0.25">
      <c r="A1" s="31" t="s">
        <v>104</v>
      </c>
      <c r="D1" s="60">
        <v>1000</v>
      </c>
      <c r="E1" s="61" t="s">
        <v>149</v>
      </c>
    </row>
    <row r="2" spans="1:7" ht="18" customHeight="1" x14ac:dyDescent="0.25">
      <c r="A2" s="31"/>
      <c r="D2" s="36"/>
    </row>
    <row r="3" spans="1:7" ht="18" customHeight="1" x14ac:dyDescent="0.3">
      <c r="A3" s="43" t="s">
        <v>0</v>
      </c>
      <c r="B3" s="43" t="s">
        <v>88</v>
      </c>
      <c r="C3" s="43" t="s">
        <v>88</v>
      </c>
      <c r="D3" s="44" t="s">
        <v>38</v>
      </c>
      <c r="E3" s="44" t="s">
        <v>39</v>
      </c>
      <c r="F3" s="62"/>
      <c r="G3" s="62"/>
    </row>
    <row r="4" spans="1:7" ht="18" customHeight="1" x14ac:dyDescent="0.3">
      <c r="A4" s="43" t="s">
        <v>0</v>
      </c>
      <c r="B4" s="43" t="s">
        <v>1</v>
      </c>
      <c r="C4" s="43" t="s">
        <v>2</v>
      </c>
      <c r="D4" s="44" t="s">
        <v>95</v>
      </c>
      <c r="E4" s="44" t="s">
        <v>96</v>
      </c>
      <c r="F4" s="62" t="s">
        <v>81</v>
      </c>
      <c r="G4" s="62" t="s">
        <v>82</v>
      </c>
    </row>
    <row r="5" spans="1:7" ht="18" customHeight="1" x14ac:dyDescent="0.3">
      <c r="A5" s="50" t="s">
        <v>65</v>
      </c>
      <c r="B5" s="51">
        <v>1157681</v>
      </c>
      <c r="C5" s="51">
        <v>366268</v>
      </c>
      <c r="D5" s="52">
        <f t="shared" ref="D5:D51" si="0">C5/$D$1</f>
        <v>366.26799999999997</v>
      </c>
      <c r="E5" s="53">
        <f>B5/D5</f>
        <v>3160.7484137298375</v>
      </c>
      <c r="F5" s="54"/>
      <c r="G5" s="54"/>
    </row>
    <row r="6" spans="1:7" ht="18" customHeight="1" x14ac:dyDescent="0.3">
      <c r="A6" s="50" t="s">
        <v>66</v>
      </c>
      <c r="B6" s="51">
        <v>1269435</v>
      </c>
      <c r="C6" s="51">
        <v>359019</v>
      </c>
      <c r="D6" s="52">
        <f t="shared" si="0"/>
        <v>359.01900000000001</v>
      </c>
      <c r="E6" s="53">
        <f t="shared" ref="E6:E51" si="1">B6/D6</f>
        <v>3535.8435068896074</v>
      </c>
      <c r="F6" s="54">
        <f>(E6/E5-1)*100</f>
        <v>11.867287239009938</v>
      </c>
      <c r="G6" s="54"/>
    </row>
    <row r="7" spans="1:7" ht="18" customHeight="1" x14ac:dyDescent="0.3">
      <c r="A7" s="55" t="s">
        <v>67</v>
      </c>
      <c r="B7" s="56">
        <v>1672858</v>
      </c>
      <c r="C7" s="56">
        <v>418439</v>
      </c>
      <c r="D7" s="57">
        <f t="shared" si="0"/>
        <v>418.43900000000002</v>
      </c>
      <c r="E7" s="58">
        <f t="shared" si="1"/>
        <v>3997.853928529606</v>
      </c>
      <c r="F7" s="59">
        <f t="shared" ref="F7:F64" si="2">(E7/E6-1)*100</f>
        <v>13.066483874067657</v>
      </c>
      <c r="G7" s="59"/>
    </row>
    <row r="8" spans="1:7" ht="18" customHeight="1" x14ac:dyDescent="0.3">
      <c r="A8" s="37" t="s">
        <v>3</v>
      </c>
      <c r="B8" s="38">
        <v>1748201</v>
      </c>
      <c r="C8" s="38">
        <v>416464</v>
      </c>
      <c r="D8" s="39">
        <f t="shared" si="0"/>
        <v>416.464</v>
      </c>
      <c r="E8" s="40">
        <f t="shared" si="1"/>
        <v>4197.7241730377655</v>
      </c>
      <c r="F8" s="34">
        <f t="shared" si="2"/>
        <v>4.9994384007339354</v>
      </c>
    </row>
    <row r="9" spans="1:7" ht="18" customHeight="1" x14ac:dyDescent="0.3">
      <c r="A9" s="37" t="s">
        <v>4</v>
      </c>
      <c r="B9" s="38">
        <v>1850173</v>
      </c>
      <c r="C9" s="38">
        <v>399022</v>
      </c>
      <c r="D9" s="39">
        <f t="shared" si="0"/>
        <v>399.02199999999999</v>
      </c>
      <c r="E9" s="40">
        <f t="shared" si="1"/>
        <v>4636.7694011858994</v>
      </c>
      <c r="F9" s="34">
        <f t="shared" si="2"/>
        <v>10.459125231908949</v>
      </c>
    </row>
    <row r="10" spans="1:7" ht="18" customHeight="1" x14ac:dyDescent="0.3">
      <c r="A10" s="45" t="s">
        <v>5</v>
      </c>
      <c r="B10" s="46">
        <v>2062011</v>
      </c>
      <c r="C10" s="46">
        <v>441610</v>
      </c>
      <c r="D10" s="47">
        <f t="shared" si="0"/>
        <v>441.61</v>
      </c>
      <c r="E10" s="48">
        <f t="shared" si="1"/>
        <v>4669.3032313579852</v>
      </c>
      <c r="F10" s="49">
        <f t="shared" si="2"/>
        <v>0.70164865571631374</v>
      </c>
      <c r="G10" s="49"/>
    </row>
    <row r="11" spans="1:7" ht="18" customHeight="1" x14ac:dyDescent="0.3">
      <c r="A11" s="50" t="s">
        <v>6</v>
      </c>
      <c r="B11" s="51">
        <v>1979566</v>
      </c>
      <c r="C11" s="51">
        <v>388860</v>
      </c>
      <c r="D11" s="52">
        <f t="shared" si="0"/>
        <v>388.86</v>
      </c>
      <c r="E11" s="53">
        <f t="shared" si="1"/>
        <v>5090.6907370261788</v>
      </c>
      <c r="F11" s="54">
        <f t="shared" si="2"/>
        <v>9.0246335435713476</v>
      </c>
      <c r="G11" s="54"/>
    </row>
    <row r="12" spans="1:7" ht="18" customHeight="1" x14ac:dyDescent="0.3">
      <c r="A12" s="50" t="s">
        <v>7</v>
      </c>
      <c r="B12" s="51">
        <v>1947981</v>
      </c>
      <c r="C12" s="51">
        <v>344360</v>
      </c>
      <c r="D12" s="52">
        <f t="shared" si="0"/>
        <v>344.36</v>
      </c>
      <c r="E12" s="53">
        <f t="shared" si="1"/>
        <v>5656.815541874782</v>
      </c>
      <c r="F12" s="54">
        <f t="shared" si="2"/>
        <v>11.120785647633259</v>
      </c>
      <c r="G12" s="54"/>
    </row>
    <row r="13" spans="1:7" ht="18" customHeight="1" x14ac:dyDescent="0.3">
      <c r="A13" s="55" t="s">
        <v>8</v>
      </c>
      <c r="B13" s="56">
        <v>2033864</v>
      </c>
      <c r="C13" s="56">
        <v>306415</v>
      </c>
      <c r="D13" s="57">
        <f t="shared" si="0"/>
        <v>306.41500000000002</v>
      </c>
      <c r="E13" s="58">
        <f t="shared" si="1"/>
        <v>6637.6123884274593</v>
      </c>
      <c r="F13" s="59">
        <f t="shared" si="2"/>
        <v>17.338321168372794</v>
      </c>
      <c r="G13" s="59"/>
    </row>
    <row r="14" spans="1:7" ht="18" customHeight="1" x14ac:dyDescent="0.3">
      <c r="A14" s="37" t="s">
        <v>9</v>
      </c>
      <c r="B14" s="38">
        <v>2052050</v>
      </c>
      <c r="C14" s="38">
        <v>304468</v>
      </c>
      <c r="D14" s="39">
        <f t="shared" si="0"/>
        <v>304.46800000000002</v>
      </c>
      <c r="E14" s="40">
        <f t="shared" si="1"/>
        <v>6739.7887462721856</v>
      </c>
      <c r="F14" s="34">
        <f t="shared" si="2"/>
        <v>1.5393540909810932</v>
      </c>
    </row>
    <row r="15" spans="1:7" ht="18" customHeight="1" x14ac:dyDescent="0.3">
      <c r="A15" s="37" t="s">
        <v>10</v>
      </c>
      <c r="B15" s="38">
        <v>2016066</v>
      </c>
      <c r="C15" s="38">
        <v>301722</v>
      </c>
      <c r="D15" s="39">
        <f t="shared" si="0"/>
        <v>301.72199999999998</v>
      </c>
      <c r="E15" s="40">
        <f t="shared" si="1"/>
        <v>6681.8660886511425</v>
      </c>
      <c r="F15" s="34">
        <f t="shared" si="2"/>
        <v>-0.85941354843028783</v>
      </c>
    </row>
    <row r="16" spans="1:7" ht="18" customHeight="1" thickBot="1" x14ac:dyDescent="0.35">
      <c r="A16" s="63" t="s">
        <v>11</v>
      </c>
      <c r="B16" s="64">
        <v>2173700</v>
      </c>
      <c r="C16" s="64">
        <v>329670</v>
      </c>
      <c r="D16" s="65">
        <f t="shared" si="0"/>
        <v>329.67</v>
      </c>
      <c r="E16" s="66">
        <f t="shared" si="1"/>
        <v>6593.5632602299265</v>
      </c>
      <c r="F16" s="67">
        <f t="shared" si="2"/>
        <v>-1.3215294537433864</v>
      </c>
      <c r="G16" s="67"/>
    </row>
    <row r="17" spans="1:7" ht="18" customHeight="1" x14ac:dyDescent="0.3">
      <c r="A17" s="50" t="s">
        <v>68</v>
      </c>
      <c r="B17" s="51">
        <v>2059902</v>
      </c>
      <c r="C17" s="51">
        <v>309436</v>
      </c>
      <c r="D17" s="52">
        <f t="shared" si="0"/>
        <v>309.43599999999998</v>
      </c>
      <c r="E17" s="53">
        <f t="shared" si="1"/>
        <v>6656.9565273594544</v>
      </c>
      <c r="F17" s="54">
        <f t="shared" si="2"/>
        <v>0.96144170651843996</v>
      </c>
      <c r="G17" s="54">
        <f>(E17/E5-1)*100</f>
        <v>110.61329963633267</v>
      </c>
    </row>
    <row r="18" spans="1:7" ht="18" customHeight="1" x14ac:dyDescent="0.3">
      <c r="A18" s="50" t="s">
        <v>69</v>
      </c>
      <c r="B18" s="51">
        <v>1944434</v>
      </c>
      <c r="C18" s="51">
        <v>306005</v>
      </c>
      <c r="D18" s="52">
        <f t="shared" si="0"/>
        <v>306.005</v>
      </c>
      <c r="E18" s="53">
        <f t="shared" si="1"/>
        <v>6354.2556494174933</v>
      </c>
      <c r="F18" s="54">
        <f t="shared" si="2"/>
        <v>-4.5471361679754079</v>
      </c>
      <c r="G18" s="54">
        <f t="shared" ref="G18:G64" si="3">(E18/E6-1)*100</f>
        <v>79.709753472861465</v>
      </c>
    </row>
    <row r="19" spans="1:7" ht="18" customHeight="1" x14ac:dyDescent="0.3">
      <c r="A19" s="55" t="s">
        <v>70</v>
      </c>
      <c r="B19" s="56">
        <v>2316343</v>
      </c>
      <c r="C19" s="56">
        <v>348020</v>
      </c>
      <c r="D19" s="57">
        <f t="shared" si="0"/>
        <v>348.02</v>
      </c>
      <c r="E19" s="58">
        <f t="shared" si="1"/>
        <v>6655.7755301419465</v>
      </c>
      <c r="F19" s="59">
        <f t="shared" si="2"/>
        <v>4.7451644592249709</v>
      </c>
      <c r="G19" s="59">
        <f t="shared" si="3"/>
        <v>66.483709738487448</v>
      </c>
    </row>
    <row r="20" spans="1:7" ht="18" customHeight="1" x14ac:dyDescent="0.3">
      <c r="A20" s="37" t="s">
        <v>12</v>
      </c>
      <c r="B20" s="38">
        <v>2254907</v>
      </c>
      <c r="C20" s="38">
        <v>356364</v>
      </c>
      <c r="D20" s="39">
        <f t="shared" si="0"/>
        <v>356.36399999999998</v>
      </c>
      <c r="E20" s="40">
        <f t="shared" si="1"/>
        <v>6327.538696389086</v>
      </c>
      <c r="F20" s="34">
        <f t="shared" si="2"/>
        <v>-4.9316091305420029</v>
      </c>
      <c r="G20" s="34">
        <f t="shared" si="3"/>
        <v>50.737362331504457</v>
      </c>
    </row>
    <row r="21" spans="1:7" ht="18" customHeight="1" x14ac:dyDescent="0.3">
      <c r="A21" s="37" t="s">
        <v>13</v>
      </c>
      <c r="B21" s="38">
        <v>2380415</v>
      </c>
      <c r="C21" s="38">
        <v>324917</v>
      </c>
      <c r="D21" s="39">
        <f t="shared" si="0"/>
        <v>324.91699999999997</v>
      </c>
      <c r="E21" s="40">
        <f t="shared" si="1"/>
        <v>7326.2248512697097</v>
      </c>
      <c r="F21" s="34">
        <f t="shared" si="2"/>
        <v>15.783169456561996</v>
      </c>
      <c r="G21" s="34">
        <f t="shared" si="3"/>
        <v>58.002786366644756</v>
      </c>
    </row>
    <row r="22" spans="1:7" ht="18" customHeight="1" x14ac:dyDescent="0.3">
      <c r="A22" s="45" t="s">
        <v>14</v>
      </c>
      <c r="B22" s="46">
        <v>2537504</v>
      </c>
      <c r="C22" s="46">
        <v>358037</v>
      </c>
      <c r="D22" s="47">
        <f t="shared" si="0"/>
        <v>358.03699999999998</v>
      </c>
      <c r="E22" s="48">
        <f t="shared" si="1"/>
        <v>7087.2675170443281</v>
      </c>
      <c r="F22" s="49">
        <f t="shared" si="2"/>
        <v>-3.2616707660012345</v>
      </c>
      <c r="G22" s="49">
        <f t="shared" si="3"/>
        <v>51.784263430308862</v>
      </c>
    </row>
    <row r="23" spans="1:7" ht="18" customHeight="1" x14ac:dyDescent="0.3">
      <c r="A23" s="50" t="s">
        <v>15</v>
      </c>
      <c r="B23" s="51">
        <v>2492725</v>
      </c>
      <c r="C23" s="51">
        <v>384663</v>
      </c>
      <c r="D23" s="52">
        <f t="shared" si="0"/>
        <v>384.66300000000001</v>
      </c>
      <c r="E23" s="53">
        <f t="shared" si="1"/>
        <v>6480.2827409966649</v>
      </c>
      <c r="F23" s="54">
        <f t="shared" si="2"/>
        <v>-8.5644400269626058</v>
      </c>
      <c r="G23" s="54">
        <f t="shared" si="3"/>
        <v>27.296728003206926</v>
      </c>
    </row>
    <row r="24" spans="1:7" ht="18" customHeight="1" x14ac:dyDescent="0.3">
      <c r="A24" s="50" t="s">
        <v>16</v>
      </c>
      <c r="B24" s="51">
        <v>2647740</v>
      </c>
      <c r="C24" s="51">
        <v>281067</v>
      </c>
      <c r="D24" s="52">
        <f t="shared" si="0"/>
        <v>281.06700000000001</v>
      </c>
      <c r="E24" s="53">
        <f t="shared" si="1"/>
        <v>9420.3161523764793</v>
      </c>
      <c r="F24" s="54">
        <f t="shared" si="2"/>
        <v>45.368906402495</v>
      </c>
      <c r="G24" s="54">
        <f t="shared" si="3"/>
        <v>66.530375308196767</v>
      </c>
    </row>
    <row r="25" spans="1:7" ht="18" customHeight="1" x14ac:dyDescent="0.3">
      <c r="A25" s="55" t="s">
        <v>17</v>
      </c>
      <c r="B25" s="56">
        <v>2615113</v>
      </c>
      <c r="C25" s="56">
        <v>234273</v>
      </c>
      <c r="D25" s="57">
        <f t="shared" si="0"/>
        <v>234.273</v>
      </c>
      <c r="E25" s="58">
        <f t="shared" si="1"/>
        <v>11162.673462157398</v>
      </c>
      <c r="F25" s="59">
        <f t="shared" si="2"/>
        <v>18.495741348780225</v>
      </c>
      <c r="G25" s="59">
        <f t="shared" si="3"/>
        <v>68.17302380626036</v>
      </c>
    </row>
    <row r="26" spans="1:7" ht="18" customHeight="1" x14ac:dyDescent="0.3">
      <c r="A26" s="37" t="s">
        <v>18</v>
      </c>
      <c r="B26" s="38">
        <v>2543589</v>
      </c>
      <c r="C26" s="38">
        <v>219141</v>
      </c>
      <c r="D26" s="39">
        <f t="shared" si="0"/>
        <v>219.14099999999999</v>
      </c>
      <c r="E26" s="40">
        <f t="shared" si="1"/>
        <v>11607.088586800281</v>
      </c>
      <c r="F26" s="34">
        <f t="shared" si="2"/>
        <v>3.9812606375121184</v>
      </c>
      <c r="G26" s="34">
        <f t="shared" si="3"/>
        <v>72.217394695348958</v>
      </c>
    </row>
    <row r="27" spans="1:7" ht="18" customHeight="1" x14ac:dyDescent="0.3">
      <c r="A27" s="37" t="s">
        <v>19</v>
      </c>
      <c r="B27" s="38">
        <v>2586257</v>
      </c>
      <c r="C27" s="38">
        <v>213836</v>
      </c>
      <c r="D27" s="39">
        <f t="shared" si="0"/>
        <v>213.83600000000001</v>
      </c>
      <c r="E27" s="40">
        <f t="shared" si="1"/>
        <v>12094.581829065264</v>
      </c>
      <c r="F27" s="34">
        <f t="shared" si="2"/>
        <v>4.1999614168480415</v>
      </c>
      <c r="G27" s="34">
        <f t="shared" si="3"/>
        <v>81.006049337136261</v>
      </c>
    </row>
    <row r="28" spans="1:7" ht="18" customHeight="1" thickBot="1" x14ac:dyDescent="0.35">
      <c r="A28" s="63" t="s">
        <v>20</v>
      </c>
      <c r="B28" s="64">
        <v>2470533</v>
      </c>
      <c r="C28" s="64">
        <v>205001</v>
      </c>
      <c r="D28" s="65">
        <f t="shared" si="0"/>
        <v>205.001</v>
      </c>
      <c r="E28" s="66">
        <f t="shared" si="1"/>
        <v>12051.321700869752</v>
      </c>
      <c r="F28" s="67">
        <f t="shared" si="2"/>
        <v>-0.35768188439182502</v>
      </c>
      <c r="G28" s="67">
        <f t="shared" si="3"/>
        <v>82.774036211332344</v>
      </c>
    </row>
    <row r="29" spans="1:7" ht="18" customHeight="1" x14ac:dyDescent="0.3">
      <c r="A29" s="50" t="s">
        <v>71</v>
      </c>
      <c r="B29" s="51">
        <v>2318607</v>
      </c>
      <c r="C29" s="51">
        <v>211144</v>
      </c>
      <c r="D29" s="52">
        <f t="shared" si="0"/>
        <v>211.14400000000001</v>
      </c>
      <c r="E29" s="53">
        <f t="shared" si="1"/>
        <v>10981.164513317925</v>
      </c>
      <c r="F29" s="54">
        <f t="shared" si="2"/>
        <v>-8.8799985106579058</v>
      </c>
      <c r="G29" s="54">
        <f t="shared" si="3"/>
        <v>64.957732083518778</v>
      </c>
    </row>
    <row r="30" spans="1:7" ht="18" customHeight="1" x14ac:dyDescent="0.3">
      <c r="A30" s="50" t="s">
        <v>72</v>
      </c>
      <c r="B30" s="51">
        <v>2167059</v>
      </c>
      <c r="C30" s="51">
        <v>198431</v>
      </c>
      <c r="D30" s="52">
        <f t="shared" si="0"/>
        <v>198.43100000000001</v>
      </c>
      <c r="E30" s="53">
        <f t="shared" si="1"/>
        <v>10920.970009726303</v>
      </c>
      <c r="F30" s="54">
        <f t="shared" si="2"/>
        <v>-0.54816138596792685</v>
      </c>
      <c r="G30" s="54">
        <f t="shared" si="3"/>
        <v>71.868596610957084</v>
      </c>
    </row>
    <row r="31" spans="1:7" ht="18" customHeight="1" x14ac:dyDescent="0.3">
      <c r="A31" s="55" t="s">
        <v>73</v>
      </c>
      <c r="B31" s="56">
        <v>2277820</v>
      </c>
      <c r="C31" s="56">
        <v>195869</v>
      </c>
      <c r="D31" s="57">
        <f t="shared" si="0"/>
        <v>195.869</v>
      </c>
      <c r="E31" s="58">
        <f t="shared" si="1"/>
        <v>11629.303258810736</v>
      </c>
      <c r="F31" s="59">
        <f t="shared" si="2"/>
        <v>6.4859920726234588</v>
      </c>
      <c r="G31" s="59">
        <f t="shared" si="3"/>
        <v>74.724991943391458</v>
      </c>
    </row>
    <row r="32" spans="1:7" ht="18" customHeight="1" x14ac:dyDescent="0.3">
      <c r="A32" s="37" t="s">
        <v>21</v>
      </c>
      <c r="B32" s="38">
        <v>2271382</v>
      </c>
      <c r="C32" s="38">
        <v>188730</v>
      </c>
      <c r="D32" s="39">
        <f t="shared" si="0"/>
        <v>188.73</v>
      </c>
      <c r="E32" s="40">
        <f t="shared" si="1"/>
        <v>12035.087161553543</v>
      </c>
      <c r="F32" s="34">
        <f t="shared" si="2"/>
        <v>3.4893225648352733</v>
      </c>
      <c r="G32" s="34">
        <f t="shared" si="3"/>
        <v>90.201715691151179</v>
      </c>
    </row>
    <row r="33" spans="1:7" ht="18" customHeight="1" x14ac:dyDescent="0.3">
      <c r="A33" s="37" t="s">
        <v>22</v>
      </c>
      <c r="B33" s="38">
        <v>2205637</v>
      </c>
      <c r="C33" s="38">
        <v>243218</v>
      </c>
      <c r="D33" s="39">
        <f t="shared" si="0"/>
        <v>243.21799999999999</v>
      </c>
      <c r="E33" s="40">
        <f t="shared" si="1"/>
        <v>9068.5598927710944</v>
      </c>
      <c r="F33" s="34">
        <f t="shared" si="2"/>
        <v>-24.648988652604952</v>
      </c>
      <c r="G33" s="34">
        <f t="shared" si="3"/>
        <v>23.782167171669876</v>
      </c>
    </row>
    <row r="34" spans="1:7" ht="18" customHeight="1" x14ac:dyDescent="0.3">
      <c r="A34" s="45" t="s">
        <v>23</v>
      </c>
      <c r="B34" s="46">
        <v>2356138</v>
      </c>
      <c r="C34" s="46">
        <v>248698</v>
      </c>
      <c r="D34" s="47">
        <f t="shared" si="0"/>
        <v>248.69800000000001</v>
      </c>
      <c r="E34" s="48">
        <f t="shared" si="1"/>
        <v>9473.892029690629</v>
      </c>
      <c r="F34" s="49">
        <f t="shared" si="2"/>
        <v>4.4696417260544408</v>
      </c>
      <c r="G34" s="49">
        <f t="shared" si="3"/>
        <v>33.674819059766747</v>
      </c>
    </row>
    <row r="35" spans="1:7" ht="18" customHeight="1" x14ac:dyDescent="0.3">
      <c r="A35" s="50" t="s">
        <v>24</v>
      </c>
      <c r="B35" s="51">
        <v>2460127</v>
      </c>
      <c r="C35" s="51">
        <v>255552</v>
      </c>
      <c r="D35" s="52">
        <f t="shared" si="0"/>
        <v>255.55199999999999</v>
      </c>
      <c r="E35" s="53">
        <f t="shared" si="1"/>
        <v>9626.717849987479</v>
      </c>
      <c r="F35" s="54">
        <f t="shared" si="2"/>
        <v>1.613126050179825</v>
      </c>
      <c r="G35" s="54">
        <f t="shared" si="3"/>
        <v>48.553978811530897</v>
      </c>
    </row>
    <row r="36" spans="1:7" ht="18" customHeight="1" x14ac:dyDescent="0.3">
      <c r="A36" s="50" t="s">
        <v>25</v>
      </c>
      <c r="B36" s="51">
        <v>2647249</v>
      </c>
      <c r="C36" s="51">
        <v>202939</v>
      </c>
      <c r="D36" s="52">
        <f t="shared" si="0"/>
        <v>202.93899999999999</v>
      </c>
      <c r="E36" s="53">
        <f t="shared" si="1"/>
        <v>13044.555260447722</v>
      </c>
      <c r="F36" s="54">
        <f t="shared" si="2"/>
        <v>35.50366244986278</v>
      </c>
      <c r="G36" s="54">
        <f t="shared" si="3"/>
        <v>38.472584671767621</v>
      </c>
    </row>
    <row r="37" spans="1:7" ht="18" customHeight="1" x14ac:dyDescent="0.3">
      <c r="A37" s="55" t="s">
        <v>26</v>
      </c>
      <c r="B37" s="56">
        <v>2840290</v>
      </c>
      <c r="C37" s="56">
        <v>194355</v>
      </c>
      <c r="D37" s="57">
        <f t="shared" si="0"/>
        <v>194.35499999999999</v>
      </c>
      <c r="E37" s="58">
        <f t="shared" si="1"/>
        <v>14613.928121221477</v>
      </c>
      <c r="F37" s="59">
        <f t="shared" si="2"/>
        <v>12.030865211114072</v>
      </c>
      <c r="G37" s="59">
        <f t="shared" si="3"/>
        <v>30.917814363773921</v>
      </c>
    </row>
    <row r="38" spans="1:7" ht="18" customHeight="1" x14ac:dyDescent="0.3">
      <c r="A38" s="37" t="s">
        <v>27</v>
      </c>
      <c r="B38" s="38">
        <v>2637244</v>
      </c>
      <c r="C38" s="38">
        <v>204921</v>
      </c>
      <c r="D38" s="39">
        <f t="shared" si="0"/>
        <v>204.92099999999999</v>
      </c>
      <c r="E38" s="40">
        <f t="shared" si="1"/>
        <v>12869.564368707941</v>
      </c>
      <c r="F38" s="34">
        <f t="shared" si="2"/>
        <v>-11.936309923274324</v>
      </c>
      <c r="G38" s="34">
        <f t="shared" si="3"/>
        <v>10.87676528413304</v>
      </c>
    </row>
    <row r="39" spans="1:7" ht="18" customHeight="1" x14ac:dyDescent="0.3">
      <c r="A39" s="37" t="s">
        <v>28</v>
      </c>
      <c r="B39" s="38">
        <v>2412625</v>
      </c>
      <c r="C39" s="38">
        <v>229085</v>
      </c>
      <c r="D39" s="39">
        <f t="shared" si="0"/>
        <v>229.08500000000001</v>
      </c>
      <c r="E39" s="40">
        <f t="shared" si="1"/>
        <v>10531.571250845756</v>
      </c>
      <c r="F39" s="34">
        <f t="shared" si="2"/>
        <v>-18.166839613833108</v>
      </c>
      <c r="G39" s="34">
        <f t="shared" si="3"/>
        <v>-12.923229594125674</v>
      </c>
    </row>
    <row r="40" spans="1:7" ht="18" customHeight="1" thickBot="1" x14ac:dyDescent="0.35">
      <c r="A40" s="63" t="s">
        <v>29</v>
      </c>
      <c r="B40" s="64">
        <v>2262735</v>
      </c>
      <c r="C40" s="64">
        <v>201433</v>
      </c>
      <c r="D40" s="65">
        <f t="shared" si="0"/>
        <v>201.43299999999999</v>
      </c>
      <c r="E40" s="66">
        <f t="shared" si="1"/>
        <v>11233.189199386397</v>
      </c>
      <c r="F40" s="67">
        <f t="shared" si="2"/>
        <v>6.662044360040742</v>
      </c>
      <c r="G40" s="67">
        <f t="shared" si="3"/>
        <v>-6.7887367194281234</v>
      </c>
    </row>
    <row r="41" spans="1:7" ht="18" customHeight="1" x14ac:dyDescent="0.3">
      <c r="A41" s="50" t="s">
        <v>74</v>
      </c>
      <c r="B41" s="51">
        <v>2156461</v>
      </c>
      <c r="C41" s="51">
        <v>197815</v>
      </c>
      <c r="D41" s="52">
        <f t="shared" si="0"/>
        <v>197.815</v>
      </c>
      <c r="E41" s="53">
        <f t="shared" si="1"/>
        <v>10901.402825872659</v>
      </c>
      <c r="F41" s="54">
        <f t="shared" si="2"/>
        <v>-2.9536257925030007</v>
      </c>
      <c r="G41" s="54">
        <f t="shared" si="3"/>
        <v>-0.72634999091881758</v>
      </c>
    </row>
    <row r="42" spans="1:7" ht="18" customHeight="1" x14ac:dyDescent="0.3">
      <c r="A42" s="50" t="s">
        <v>75</v>
      </c>
      <c r="B42" s="51">
        <v>2025548</v>
      </c>
      <c r="C42" s="51">
        <v>180837</v>
      </c>
      <c r="D42" s="52">
        <f t="shared" si="0"/>
        <v>180.83699999999999</v>
      </c>
      <c r="E42" s="53">
        <f t="shared" si="1"/>
        <v>11200.959980534957</v>
      </c>
      <c r="F42" s="54">
        <f t="shared" si="2"/>
        <v>2.7478771259727086</v>
      </c>
      <c r="G42" s="54">
        <f t="shared" si="3"/>
        <v>2.5637829841057336</v>
      </c>
    </row>
    <row r="43" spans="1:7" ht="18" customHeight="1" x14ac:dyDescent="0.3">
      <c r="A43" s="55" t="s">
        <v>76</v>
      </c>
      <c r="B43" s="56">
        <v>2439617</v>
      </c>
      <c r="C43" s="56">
        <v>221770</v>
      </c>
      <c r="D43" s="57">
        <f t="shared" si="0"/>
        <v>221.77</v>
      </c>
      <c r="E43" s="58">
        <f t="shared" si="1"/>
        <v>11000.662848897506</v>
      </c>
      <c r="F43" s="59">
        <f t="shared" si="2"/>
        <v>-1.7882139743872649</v>
      </c>
      <c r="G43" s="59">
        <f t="shared" si="3"/>
        <v>-5.4056584123984619</v>
      </c>
    </row>
    <row r="44" spans="1:7" ht="18" customHeight="1" x14ac:dyDescent="0.3">
      <c r="A44" s="37" t="s">
        <v>30</v>
      </c>
      <c r="B44" s="38">
        <v>2177613</v>
      </c>
      <c r="C44" s="38">
        <v>195239</v>
      </c>
      <c r="D44" s="39">
        <f t="shared" si="0"/>
        <v>195.239</v>
      </c>
      <c r="E44" s="40">
        <f t="shared" si="1"/>
        <v>11153.57587367278</v>
      </c>
      <c r="F44" s="34">
        <f t="shared" si="2"/>
        <v>1.3900346449632339</v>
      </c>
      <c r="G44" s="34">
        <f t="shared" si="3"/>
        <v>-7.3245110404914886</v>
      </c>
    </row>
    <row r="45" spans="1:7" ht="18" customHeight="1" x14ac:dyDescent="0.3">
      <c r="A45" s="37" t="s">
        <v>31</v>
      </c>
      <c r="B45" s="38">
        <v>2466401</v>
      </c>
      <c r="C45" s="38">
        <v>194207</v>
      </c>
      <c r="D45" s="39">
        <f t="shared" si="0"/>
        <v>194.20699999999999</v>
      </c>
      <c r="E45" s="40">
        <f t="shared" si="1"/>
        <v>12699.856338854934</v>
      </c>
      <c r="F45" s="34">
        <f t="shared" si="2"/>
        <v>13.8635401121181</v>
      </c>
      <c r="G45" s="34">
        <f t="shared" si="3"/>
        <v>40.042702358711743</v>
      </c>
    </row>
    <row r="46" spans="1:7" ht="18" customHeight="1" x14ac:dyDescent="0.3">
      <c r="A46" s="45" t="s">
        <v>32</v>
      </c>
      <c r="B46" s="46">
        <v>2603572</v>
      </c>
      <c r="C46" s="46">
        <v>184708</v>
      </c>
      <c r="D46" s="47">
        <f t="shared" si="0"/>
        <v>184.708</v>
      </c>
      <c r="E46" s="48">
        <f t="shared" si="1"/>
        <v>14095.61036879832</v>
      </c>
      <c r="F46" s="49">
        <f t="shared" si="2"/>
        <v>10.990313533493335</v>
      </c>
      <c r="G46" s="49">
        <f t="shared" si="3"/>
        <v>48.783734547781357</v>
      </c>
    </row>
    <row r="47" spans="1:7" ht="18" customHeight="1" x14ac:dyDescent="0.3">
      <c r="A47" s="50" t="s">
        <v>33</v>
      </c>
      <c r="B47" s="51">
        <v>2498539</v>
      </c>
      <c r="C47" s="51">
        <v>177661</v>
      </c>
      <c r="D47" s="52">
        <f t="shared" si="0"/>
        <v>177.661</v>
      </c>
      <c r="E47" s="53">
        <f t="shared" si="1"/>
        <v>14063.519849601207</v>
      </c>
      <c r="F47" s="54">
        <f t="shared" si="2"/>
        <v>-0.22766321115222921</v>
      </c>
      <c r="G47" s="54">
        <f t="shared" si="3"/>
        <v>46.088418386745374</v>
      </c>
    </row>
    <row r="48" spans="1:7" ht="18" customHeight="1" x14ac:dyDescent="0.3">
      <c r="A48" s="50" t="s">
        <v>34</v>
      </c>
      <c r="B48" s="51">
        <v>2880879</v>
      </c>
      <c r="C48" s="51">
        <v>183259</v>
      </c>
      <c r="D48" s="52">
        <f t="shared" si="0"/>
        <v>183.25899999999999</v>
      </c>
      <c r="E48" s="53">
        <f t="shared" si="1"/>
        <v>15720.259305136447</v>
      </c>
      <c r="F48" s="54">
        <f t="shared" si="2"/>
        <v>11.780404004494072</v>
      </c>
      <c r="G48" s="54">
        <f t="shared" si="3"/>
        <v>20.512037331021205</v>
      </c>
    </row>
    <row r="49" spans="1:7" ht="18" customHeight="1" x14ac:dyDescent="0.3">
      <c r="A49" s="55" t="s">
        <v>35</v>
      </c>
      <c r="B49" s="56">
        <v>2937628</v>
      </c>
      <c r="C49" s="56">
        <v>181419</v>
      </c>
      <c r="D49" s="57">
        <f t="shared" si="0"/>
        <v>181.41900000000001</v>
      </c>
      <c r="E49" s="58">
        <f t="shared" si="1"/>
        <v>16192.504643945782</v>
      </c>
      <c r="F49" s="59">
        <f t="shared" si="2"/>
        <v>3.0040556560987142</v>
      </c>
      <c r="G49" s="59">
        <f t="shared" si="3"/>
        <v>10.801863192634631</v>
      </c>
    </row>
    <row r="50" spans="1:7" ht="18" customHeight="1" x14ac:dyDescent="0.3">
      <c r="A50" s="37" t="s">
        <v>36</v>
      </c>
      <c r="B50" s="38">
        <v>2908816</v>
      </c>
      <c r="C50" s="38">
        <v>181779</v>
      </c>
      <c r="D50" s="39">
        <f t="shared" si="0"/>
        <v>181.779</v>
      </c>
      <c r="E50" s="40">
        <f t="shared" si="1"/>
        <v>16001.936417297928</v>
      </c>
      <c r="F50" s="34">
        <f t="shared" si="2"/>
        <v>-1.1768915979227801</v>
      </c>
      <c r="G50" s="34">
        <f t="shared" si="3"/>
        <v>24.339379009644489</v>
      </c>
    </row>
    <row r="51" spans="1:7" ht="18" customHeight="1" x14ac:dyDescent="0.3">
      <c r="A51" s="37" t="s">
        <v>37</v>
      </c>
      <c r="B51" s="38">
        <v>3194122</v>
      </c>
      <c r="C51" s="38">
        <v>186073</v>
      </c>
      <c r="D51" s="39">
        <f t="shared" si="0"/>
        <v>186.07300000000001</v>
      </c>
      <c r="E51" s="40">
        <f t="shared" si="1"/>
        <v>17165.961746196386</v>
      </c>
      <c r="F51" s="34">
        <f t="shared" si="2"/>
        <v>7.2742779282647163</v>
      </c>
      <c r="G51" s="34">
        <f t="shared" si="3"/>
        <v>62.995258136983523</v>
      </c>
    </row>
    <row r="52" spans="1:7" ht="18" customHeight="1" thickBot="1" x14ac:dyDescent="0.35">
      <c r="A52" s="63" t="s">
        <v>77</v>
      </c>
      <c r="B52" s="64">
        <v>3323112</v>
      </c>
      <c r="C52" s="64">
        <v>173704</v>
      </c>
      <c r="D52" s="65">
        <f t="shared" ref="D52" si="4">C52/$D$1</f>
        <v>173.70400000000001</v>
      </c>
      <c r="E52" s="66">
        <f t="shared" ref="E52" si="5">B52/D52</f>
        <v>19130.889328973426</v>
      </c>
      <c r="F52" s="67">
        <f t="shared" si="2"/>
        <v>11.446650131399871</v>
      </c>
      <c r="G52" s="67">
        <f t="shared" si="3"/>
        <v>70.306837972767639</v>
      </c>
    </row>
    <row r="53" spans="1:7" ht="18" customHeight="1" x14ac:dyDescent="0.3">
      <c r="A53" s="50">
        <v>17.010000000000002</v>
      </c>
      <c r="B53" s="51">
        <v>3687691</v>
      </c>
      <c r="C53" s="51">
        <v>176703</v>
      </c>
      <c r="D53" s="52">
        <f t="shared" ref="D53:D54" si="6">C53/$D$1</f>
        <v>176.703</v>
      </c>
      <c r="E53" s="53">
        <f t="shared" ref="E53:E54" si="7">B53/D53</f>
        <v>20869.430626531524</v>
      </c>
      <c r="F53" s="54">
        <f t="shared" si="2"/>
        <v>9.0876135848274799</v>
      </c>
      <c r="G53" s="54">
        <f t="shared" si="3"/>
        <v>91.43802829670156</v>
      </c>
    </row>
    <row r="54" spans="1:7" ht="18" customHeight="1" x14ac:dyDescent="0.3">
      <c r="A54" s="50">
        <v>17.02</v>
      </c>
      <c r="B54" s="51">
        <v>3828264</v>
      </c>
      <c r="C54" s="51">
        <v>191450</v>
      </c>
      <c r="D54" s="52">
        <f t="shared" si="6"/>
        <v>191.45</v>
      </c>
      <c r="E54" s="53">
        <f t="shared" si="7"/>
        <v>19996.155654217811</v>
      </c>
      <c r="F54" s="54">
        <f t="shared" si="2"/>
        <v>-4.1844695619223549</v>
      </c>
      <c r="G54" s="54">
        <f t="shared" si="3"/>
        <v>78.52180249699272</v>
      </c>
    </row>
    <row r="55" spans="1:7" ht="18" customHeight="1" x14ac:dyDescent="0.3">
      <c r="A55" s="55">
        <v>17.03</v>
      </c>
      <c r="B55" s="56">
        <v>4502932</v>
      </c>
      <c r="C55" s="56">
        <v>211950</v>
      </c>
      <c r="D55" s="57">
        <f t="shared" ref="D55:D59" si="8">C55/$D$1</f>
        <v>211.95</v>
      </c>
      <c r="E55" s="58">
        <f t="shared" ref="E55:E59" si="9">B55/D55</f>
        <v>21245.255956593537</v>
      </c>
      <c r="F55" s="59">
        <f t="shared" si="2"/>
        <v>6.2467022360483071</v>
      </c>
      <c r="G55" s="59">
        <f t="shared" si="3"/>
        <v>93.127052873207106</v>
      </c>
    </row>
    <row r="56" spans="1:7" ht="18" customHeight="1" x14ac:dyDescent="0.3">
      <c r="A56" s="37">
        <v>17.04</v>
      </c>
      <c r="B56" s="38">
        <v>4267231</v>
      </c>
      <c r="C56" s="38">
        <v>181575</v>
      </c>
      <c r="D56" s="39">
        <f t="shared" si="8"/>
        <v>181.57499999999999</v>
      </c>
      <c r="E56" s="40">
        <f t="shared" si="9"/>
        <v>23501.203359493324</v>
      </c>
      <c r="F56" s="34">
        <f t="shared" si="2"/>
        <v>10.618593663964049</v>
      </c>
      <c r="G56" s="34">
        <f t="shared" si="3"/>
        <v>110.70554973285508</v>
      </c>
    </row>
    <row r="57" spans="1:7" ht="18" customHeight="1" x14ac:dyDescent="0.3">
      <c r="A57" s="37">
        <v>17.05</v>
      </c>
      <c r="B57" s="38">
        <v>4383062</v>
      </c>
      <c r="C57" s="38">
        <v>175692</v>
      </c>
      <c r="D57" s="39">
        <f t="shared" si="8"/>
        <v>175.69200000000001</v>
      </c>
      <c r="E57" s="40">
        <f t="shared" si="9"/>
        <v>24947.419347494477</v>
      </c>
      <c r="F57" s="34">
        <f t="shared" si="2"/>
        <v>6.153795471145318</v>
      </c>
      <c r="G57" s="34">
        <f t="shared" si="3"/>
        <v>96.438594908891929</v>
      </c>
    </row>
    <row r="58" spans="1:7" ht="18" customHeight="1" x14ac:dyDescent="0.3">
      <c r="A58" s="45">
        <v>17.059999999999999</v>
      </c>
      <c r="B58" s="46">
        <v>4956572</v>
      </c>
      <c r="C58" s="46">
        <v>221288</v>
      </c>
      <c r="D58" s="47">
        <f t="shared" si="8"/>
        <v>221.28800000000001</v>
      </c>
      <c r="E58" s="48">
        <f t="shared" si="9"/>
        <v>22398.738295795523</v>
      </c>
      <c r="F58" s="49">
        <f t="shared" si="2"/>
        <v>-10.216211208855652</v>
      </c>
      <c r="G58" s="49">
        <f t="shared" si="3"/>
        <v>58.905770731126303</v>
      </c>
    </row>
    <row r="59" spans="1:7" ht="18" customHeight="1" x14ac:dyDescent="0.3">
      <c r="A59" s="50">
        <v>17.07</v>
      </c>
      <c r="B59" s="51">
        <v>4613696</v>
      </c>
      <c r="C59" s="51">
        <v>181887</v>
      </c>
      <c r="D59" s="52">
        <f t="shared" si="8"/>
        <v>181.887</v>
      </c>
      <c r="E59" s="53">
        <f t="shared" si="9"/>
        <v>25365.727072303132</v>
      </c>
      <c r="F59" s="54">
        <f t="shared" si="2"/>
        <v>13.246231717723788</v>
      </c>
      <c r="G59" s="54">
        <f t="shared" si="3"/>
        <v>80.365423048927667</v>
      </c>
    </row>
    <row r="60" spans="1:7" ht="18" customHeight="1" x14ac:dyDescent="0.3">
      <c r="A60" s="50">
        <v>17.079999999999998</v>
      </c>
      <c r="B60" s="51">
        <v>5321653</v>
      </c>
      <c r="C60" s="51">
        <v>194640</v>
      </c>
      <c r="D60" s="52">
        <f t="shared" ref="D60:D63" si="10">C60/$D$1</f>
        <v>194.64</v>
      </c>
      <c r="E60" s="53">
        <f t="shared" ref="E60:E63" si="11">B60/D60</f>
        <v>27341.003904644473</v>
      </c>
      <c r="F60" s="54">
        <f t="shared" si="2"/>
        <v>7.7871879119055354</v>
      </c>
      <c r="G60" s="54">
        <f t="shared" si="3"/>
        <v>73.922092339221507</v>
      </c>
    </row>
    <row r="61" spans="1:7" ht="18" customHeight="1" x14ac:dyDescent="0.3">
      <c r="A61" s="55">
        <v>17.09</v>
      </c>
      <c r="B61" s="56">
        <v>5889958</v>
      </c>
      <c r="C61" s="56">
        <v>191521</v>
      </c>
      <c r="D61" s="57">
        <f t="shared" si="10"/>
        <v>191.52099999999999</v>
      </c>
      <c r="E61" s="58">
        <f t="shared" si="11"/>
        <v>30753.588379342214</v>
      </c>
      <c r="F61" s="59">
        <f t="shared" si="2"/>
        <v>12.481562442255601</v>
      </c>
      <c r="G61" s="59">
        <f t="shared" si="3"/>
        <v>89.924839026312569</v>
      </c>
    </row>
    <row r="62" spans="1:7" ht="18" customHeight="1" x14ac:dyDescent="0.3">
      <c r="A62" s="37" t="s">
        <v>80</v>
      </c>
      <c r="B62" s="38">
        <v>6306582</v>
      </c>
      <c r="C62" s="38">
        <v>187160</v>
      </c>
      <c r="D62" s="39">
        <f t="shared" si="10"/>
        <v>187.16</v>
      </c>
      <c r="E62" s="40">
        <f t="shared" si="11"/>
        <v>33696.206454370593</v>
      </c>
      <c r="F62" s="34">
        <f t="shared" si="2"/>
        <v>9.5683730910731448</v>
      </c>
      <c r="G62" s="34">
        <f t="shared" si="3"/>
        <v>110.57580517533702</v>
      </c>
    </row>
    <row r="63" spans="1:7" ht="18" customHeight="1" x14ac:dyDescent="0.3">
      <c r="A63" s="37">
        <v>17.11</v>
      </c>
      <c r="B63" s="38">
        <v>6257528</v>
      </c>
      <c r="C63" s="38">
        <v>198584</v>
      </c>
      <c r="D63" s="39">
        <f t="shared" si="10"/>
        <v>198.584</v>
      </c>
      <c r="E63" s="40">
        <f t="shared" si="11"/>
        <v>31510.736010957578</v>
      </c>
      <c r="F63" s="34">
        <f t="shared" si="2"/>
        <v>-6.4858055946815485</v>
      </c>
      <c r="G63" s="34">
        <f t="shared" si="3"/>
        <v>83.565223299764654</v>
      </c>
    </row>
    <row r="64" spans="1:7" ht="18" customHeight="1" thickBot="1" x14ac:dyDescent="0.35">
      <c r="A64" s="63">
        <v>17.12</v>
      </c>
      <c r="B64" s="64">
        <v>6491739</v>
      </c>
      <c r="C64" s="64">
        <v>180519</v>
      </c>
      <c r="D64" s="65">
        <f t="shared" ref="D64:D68" si="12">C64/$D$1</f>
        <v>180.51900000000001</v>
      </c>
      <c r="E64" s="66">
        <f t="shared" ref="E64:E68" si="13">B64/D64</f>
        <v>35961.527595433166</v>
      </c>
      <c r="F64" s="67">
        <f t="shared" si="2"/>
        <v>14.124683037958441</v>
      </c>
      <c r="G64" s="67">
        <f t="shared" si="3"/>
        <v>87.976246043982954</v>
      </c>
    </row>
    <row r="65" spans="1:7" ht="18" customHeight="1" x14ac:dyDescent="0.3">
      <c r="A65" s="50">
        <v>18.010000000000002</v>
      </c>
      <c r="B65" s="51">
        <v>6220289</v>
      </c>
      <c r="C65" s="51">
        <v>180576</v>
      </c>
      <c r="D65" s="52">
        <f t="shared" si="12"/>
        <v>180.57599999999999</v>
      </c>
      <c r="E65" s="53">
        <f t="shared" si="13"/>
        <v>34446.9309321283</v>
      </c>
      <c r="F65" s="54">
        <f t="shared" ref="F65:F68" si="14">(E65/E64-1)*100</f>
        <v>-4.2117139192307533</v>
      </c>
      <c r="G65" s="54">
        <f t="shared" ref="G65:G68" si="15">(E65/E53-1)*100</f>
        <v>65.059275207707671</v>
      </c>
    </row>
    <row r="66" spans="1:7" ht="18" customHeight="1" x14ac:dyDescent="0.3">
      <c r="A66" s="50">
        <v>18.02</v>
      </c>
      <c r="B66" s="51">
        <v>5967566</v>
      </c>
      <c r="C66" s="51">
        <v>171056</v>
      </c>
      <c r="D66" s="52">
        <f t="shared" si="12"/>
        <v>171.05600000000001</v>
      </c>
      <c r="E66" s="53">
        <f t="shared" si="13"/>
        <v>34886.621924983629</v>
      </c>
      <c r="F66" s="54">
        <f t="shared" si="14"/>
        <v>1.2764300939368534</v>
      </c>
      <c r="G66" s="54">
        <f t="shared" si="15"/>
        <v>74.466645130485134</v>
      </c>
    </row>
    <row r="67" spans="1:7" ht="18" customHeight="1" x14ac:dyDescent="0.3">
      <c r="A67" s="55">
        <v>18.03</v>
      </c>
      <c r="B67" s="56">
        <v>7416597</v>
      </c>
      <c r="C67" s="56">
        <v>198601</v>
      </c>
      <c r="D67" s="57">
        <f t="shared" si="12"/>
        <v>198.601</v>
      </c>
      <c r="E67" s="58">
        <f t="shared" si="13"/>
        <v>37344.207733092982</v>
      </c>
      <c r="F67" s="59">
        <f t="shared" si="14"/>
        <v>7.0444934834730466</v>
      </c>
      <c r="G67" s="59">
        <f t="shared" si="15"/>
        <v>75.77669014386754</v>
      </c>
    </row>
    <row r="68" spans="1:7" ht="18" customHeight="1" x14ac:dyDescent="0.3">
      <c r="A68" s="37">
        <v>18.04</v>
      </c>
      <c r="B68" s="38">
        <v>6276034</v>
      </c>
      <c r="C68" s="38">
        <v>189207</v>
      </c>
      <c r="D68" s="39">
        <f t="shared" si="12"/>
        <v>189.20699999999999</v>
      </c>
      <c r="E68" s="40">
        <f t="shared" si="13"/>
        <v>33170.199834044193</v>
      </c>
      <c r="F68" s="34">
        <f t="shared" si="14"/>
        <v>-11.177122644778848</v>
      </c>
      <c r="G68" s="34">
        <f t="shared" si="15"/>
        <v>41.142559070895722</v>
      </c>
    </row>
    <row r="69" spans="1:7" ht="18" customHeight="1" x14ac:dyDescent="0.3">
      <c r="A69" s="37">
        <v>18.05</v>
      </c>
      <c r="B69" s="38">
        <v>7291706</v>
      </c>
      <c r="C69" s="38">
        <v>220532</v>
      </c>
      <c r="D69" s="39">
        <f t="shared" ref="D69:D72" si="16">C69/$D$1</f>
        <v>220.53200000000001</v>
      </c>
      <c r="E69" s="40">
        <f t="shared" ref="E69:E72" si="17">B69/D69</f>
        <v>33064.163023960238</v>
      </c>
      <c r="F69" s="34">
        <f t="shared" ref="F69:F72" si="18">(E69/E68-1)*100</f>
        <v>-0.3196749209063432</v>
      </c>
      <c r="G69" s="34">
        <f t="shared" ref="G69:G72" si="19">(E69/E57-1)*100</f>
        <v>32.535404016772354</v>
      </c>
    </row>
    <row r="70" spans="1:7" ht="18" customHeight="1" x14ac:dyDescent="0.3">
      <c r="A70" s="45">
        <v>18.059999999999999</v>
      </c>
      <c r="B70" s="46">
        <v>7516684</v>
      </c>
      <c r="C70" s="46">
        <v>221215</v>
      </c>
      <c r="D70" s="47">
        <f t="shared" si="16"/>
        <v>221.215</v>
      </c>
      <c r="E70" s="48">
        <f t="shared" si="17"/>
        <v>33979.088217345117</v>
      </c>
      <c r="F70" s="49">
        <f t="shared" si="18"/>
        <v>2.7671203796142407</v>
      </c>
      <c r="G70" s="49">
        <f t="shared" si="19"/>
        <v>51.700902830421235</v>
      </c>
    </row>
    <row r="71" spans="1:7" ht="18" customHeight="1" x14ac:dyDescent="0.3">
      <c r="A71" s="50">
        <v>18.07</v>
      </c>
      <c r="B71" s="51">
        <v>6720334</v>
      </c>
      <c r="C71" s="51">
        <v>206404</v>
      </c>
      <c r="D71" s="52">
        <f t="shared" si="16"/>
        <v>206.404</v>
      </c>
      <c r="E71" s="53">
        <f t="shared" si="17"/>
        <v>32559.126761109281</v>
      </c>
      <c r="F71" s="54">
        <f t="shared" si="18"/>
        <v>-4.1789274837309982</v>
      </c>
      <c r="G71" s="54">
        <f t="shared" si="19"/>
        <v>28.358736448996289</v>
      </c>
    </row>
    <row r="72" spans="1:7" ht="18" customHeight="1" x14ac:dyDescent="0.3">
      <c r="A72" s="50">
        <v>18.079999999999998</v>
      </c>
      <c r="B72" s="51">
        <v>7704600</v>
      </c>
      <c r="C72" s="51">
        <v>213890</v>
      </c>
      <c r="D72" s="52">
        <f t="shared" si="16"/>
        <v>213.89</v>
      </c>
      <c r="E72" s="53">
        <f t="shared" si="17"/>
        <v>36021.31936976951</v>
      </c>
      <c r="F72" s="54">
        <f t="shared" si="18"/>
        <v>10.633554867926298</v>
      </c>
      <c r="G72" s="54">
        <f t="shared" si="19"/>
        <v>31.748342143539567</v>
      </c>
    </row>
    <row r="73" spans="1:7" ht="18" customHeight="1" x14ac:dyDescent="0.3">
      <c r="A73" s="55">
        <v>18.09</v>
      </c>
      <c r="B73" s="56">
        <v>8677952</v>
      </c>
      <c r="C73" s="56">
        <v>223179</v>
      </c>
      <c r="D73" s="57">
        <f t="shared" ref="D73:D76" si="20">C73/$D$1</f>
        <v>223.179</v>
      </c>
      <c r="E73" s="58">
        <f t="shared" ref="E73:E76" si="21">B73/D73</f>
        <v>38883.371643389386</v>
      </c>
      <c r="F73" s="59">
        <f t="shared" ref="F73:F76" si="22">(E73/E72-1)*100</f>
        <v>7.94543987753491</v>
      </c>
      <c r="G73" s="59">
        <f t="shared" ref="G73:G76" si="23">(E73/E61-1)*100</f>
        <v>26.435234691207967</v>
      </c>
    </row>
    <row r="74" spans="1:7" ht="18" customHeight="1" x14ac:dyDescent="0.3">
      <c r="A74" s="37" t="s">
        <v>83</v>
      </c>
      <c r="B74" s="38">
        <v>7711391</v>
      </c>
      <c r="C74" s="38">
        <v>207545</v>
      </c>
      <c r="D74" s="39">
        <f t="shared" si="20"/>
        <v>207.54499999999999</v>
      </c>
      <c r="E74" s="40">
        <f t="shared" si="21"/>
        <v>37155.272350574574</v>
      </c>
      <c r="F74" s="34">
        <f t="shared" si="22"/>
        <v>-4.4443144197054423</v>
      </c>
      <c r="G74" s="34">
        <f t="shared" si="23"/>
        <v>10.265446055145834</v>
      </c>
    </row>
    <row r="75" spans="1:7" ht="18" customHeight="1" x14ac:dyDescent="0.3">
      <c r="A75" s="37">
        <v>18.11</v>
      </c>
      <c r="B75" s="38">
        <v>6600994</v>
      </c>
      <c r="C75" s="38">
        <v>196010</v>
      </c>
      <c r="D75" s="39">
        <f t="shared" si="20"/>
        <v>196.01</v>
      </c>
      <c r="E75" s="40">
        <f t="shared" si="21"/>
        <v>33676.822611091273</v>
      </c>
      <c r="F75" s="34">
        <f t="shared" si="22"/>
        <v>-9.3619277142225279</v>
      </c>
      <c r="G75" s="34">
        <f t="shared" si="23"/>
        <v>6.8741225193231115</v>
      </c>
    </row>
    <row r="76" spans="1:7" ht="18" customHeight="1" thickBot="1" x14ac:dyDescent="0.35">
      <c r="A76" s="63">
        <v>18.12</v>
      </c>
      <c r="B76" s="64">
        <v>4944100</v>
      </c>
      <c r="C76" s="64">
        <v>181208</v>
      </c>
      <c r="D76" s="65">
        <f t="shared" si="20"/>
        <v>181.208</v>
      </c>
      <c r="E76" s="66">
        <f t="shared" si="21"/>
        <v>27284.115491589775</v>
      </c>
      <c r="F76" s="67">
        <f t="shared" si="22"/>
        <v>-18.982512671477792</v>
      </c>
      <c r="G76" s="67">
        <f t="shared" si="23"/>
        <v>-24.129709397954922</v>
      </c>
    </row>
    <row r="77" spans="1:7" ht="18" customHeight="1" x14ac:dyDescent="0.3">
      <c r="A77" s="50">
        <v>19.010000000000002</v>
      </c>
      <c r="B77" s="51">
        <v>3999220</v>
      </c>
      <c r="C77" s="51">
        <v>153179</v>
      </c>
      <c r="D77" s="52">
        <f t="shared" ref="D77:D82" si="24">C77/$D$1</f>
        <v>153.179</v>
      </c>
      <c r="E77" s="53">
        <f t="shared" ref="E77:E82" si="25">B77/D77</f>
        <v>26108.147983731451</v>
      </c>
      <c r="F77" s="54">
        <f t="shared" ref="F77:F82" si="26">(E77/E76-1)*100</f>
        <v>-4.3100811100906355</v>
      </c>
      <c r="G77" s="54">
        <f t="shared" ref="G77:G82" si="27">(E77/E65-1)*100</f>
        <v>-24.207622341819</v>
      </c>
    </row>
    <row r="78" spans="1:7" ht="18" customHeight="1" x14ac:dyDescent="0.3">
      <c r="A78" s="50">
        <v>19.02</v>
      </c>
      <c r="B78" s="51">
        <v>3811011</v>
      </c>
      <c r="C78" s="51">
        <v>150366</v>
      </c>
      <c r="D78" s="52">
        <f t="shared" si="24"/>
        <v>150.36600000000001</v>
      </c>
      <c r="E78" s="53">
        <f t="shared" si="25"/>
        <v>25344.898447787396</v>
      </c>
      <c r="F78" s="54">
        <f t="shared" si="26"/>
        <v>-2.9234150826004668</v>
      </c>
      <c r="G78" s="54">
        <f t="shared" si="27"/>
        <v>-27.350666102650202</v>
      </c>
    </row>
    <row r="79" spans="1:7" ht="18" customHeight="1" x14ac:dyDescent="0.3">
      <c r="A79" s="55">
        <v>19.03</v>
      </c>
      <c r="B79" s="56">
        <v>5464476</v>
      </c>
      <c r="C79" s="56">
        <v>198969</v>
      </c>
      <c r="D79" s="57">
        <f t="shared" si="24"/>
        <v>198.96899999999999</v>
      </c>
      <c r="E79" s="58">
        <f t="shared" si="25"/>
        <v>27463.95669677186</v>
      </c>
      <c r="F79" s="59">
        <f t="shared" si="26"/>
        <v>8.3608867218383232</v>
      </c>
      <c r="G79" s="59">
        <f t="shared" si="27"/>
        <v>-26.457251702693451</v>
      </c>
    </row>
    <row r="80" spans="1:7" ht="18" customHeight="1" x14ac:dyDescent="0.3">
      <c r="A80" s="37">
        <v>19.04</v>
      </c>
      <c r="B80" s="38">
        <v>4984560</v>
      </c>
      <c r="C80" s="38">
        <v>194188</v>
      </c>
      <c r="D80" s="39">
        <f t="shared" si="24"/>
        <v>194.18799999999999</v>
      </c>
      <c r="E80" s="40">
        <f t="shared" si="25"/>
        <v>25668.733392382641</v>
      </c>
      <c r="F80" s="34">
        <f t="shared" si="26"/>
        <v>-6.5366521081073214</v>
      </c>
      <c r="G80" s="34">
        <f t="shared" si="27"/>
        <v>-22.615077627486681</v>
      </c>
    </row>
    <row r="81" spans="1:7" ht="18" customHeight="1" x14ac:dyDescent="0.3">
      <c r="A81" s="37">
        <v>19.05</v>
      </c>
      <c r="B81" s="38">
        <v>4380815</v>
      </c>
      <c r="C81" s="38">
        <v>182660</v>
      </c>
      <c r="D81" s="39">
        <f t="shared" si="24"/>
        <v>182.66</v>
      </c>
      <c r="E81" s="40">
        <f t="shared" si="25"/>
        <v>23983.439176612286</v>
      </c>
      <c r="F81" s="34">
        <f t="shared" si="26"/>
        <v>-6.565552690147447</v>
      </c>
      <c r="G81" s="34">
        <f t="shared" si="27"/>
        <v>-27.463945906531873</v>
      </c>
    </row>
    <row r="82" spans="1:7" ht="18" customHeight="1" x14ac:dyDescent="0.3">
      <c r="A82" s="45">
        <v>19.059999999999999</v>
      </c>
      <c r="B82" s="46">
        <v>5003659</v>
      </c>
      <c r="C82" s="46">
        <v>202115</v>
      </c>
      <c r="D82" s="47">
        <f t="shared" si="24"/>
        <v>202.11500000000001</v>
      </c>
      <c r="E82" s="48">
        <f t="shared" si="25"/>
        <v>24756.495064690891</v>
      </c>
      <c r="F82" s="49">
        <f t="shared" si="26"/>
        <v>3.2232903812746683</v>
      </c>
      <c r="G82" s="49">
        <f t="shared" si="27"/>
        <v>-27.141967711618641</v>
      </c>
    </row>
    <row r="83" spans="1:7" ht="18" customHeight="1" x14ac:dyDescent="0.3">
      <c r="A83" s="50">
        <v>19.07</v>
      </c>
      <c r="B83" s="51">
        <v>4107756</v>
      </c>
      <c r="C83" s="51">
        <v>192181</v>
      </c>
      <c r="D83" s="52">
        <f t="shared" ref="D83:D87" si="28">C83/$D$1</f>
        <v>192.18100000000001</v>
      </c>
      <c r="E83" s="53">
        <f t="shared" ref="E83:E87" si="29">B83/D83</f>
        <v>21374.412663062423</v>
      </c>
      <c r="F83" s="54">
        <f t="shared" ref="F83:F85" si="30">(E83/E82-1)*100</f>
        <v>-13.661394283765894</v>
      </c>
      <c r="G83" s="54">
        <f t="shared" ref="G83:G85" si="31">(E83/E71-1)*100</f>
        <v>-34.352008824163562</v>
      </c>
    </row>
    <row r="84" spans="1:7" ht="18" customHeight="1" x14ac:dyDescent="0.3">
      <c r="A84" s="50">
        <v>19.079999999999998</v>
      </c>
      <c r="B84" s="51">
        <v>4434514</v>
      </c>
      <c r="C84" s="51">
        <v>201911</v>
      </c>
      <c r="D84" s="52">
        <f t="shared" si="28"/>
        <v>201.911</v>
      </c>
      <c r="E84" s="53">
        <f t="shared" si="29"/>
        <v>21962.716246266918</v>
      </c>
      <c r="F84" s="54">
        <f t="shared" si="30"/>
        <v>2.7523730943080249</v>
      </c>
      <c r="G84" s="54">
        <f t="shared" si="31"/>
        <v>-39.028562444331563</v>
      </c>
    </row>
    <row r="85" spans="1:7" ht="18" customHeight="1" x14ac:dyDescent="0.3">
      <c r="A85" s="55">
        <v>19.09</v>
      </c>
      <c r="B85" s="56">
        <v>4732247</v>
      </c>
      <c r="C85" s="56">
        <v>211798</v>
      </c>
      <c r="D85" s="57">
        <f t="shared" si="28"/>
        <v>211.798</v>
      </c>
      <c r="E85" s="58">
        <f t="shared" si="29"/>
        <v>22343.209095458882</v>
      </c>
      <c r="F85" s="59">
        <f t="shared" si="30"/>
        <v>1.7324489599807036</v>
      </c>
      <c r="G85" s="59">
        <f t="shared" si="31"/>
        <v>-42.53788148729771</v>
      </c>
    </row>
    <row r="86" spans="1:7" ht="18" customHeight="1" x14ac:dyDescent="0.3">
      <c r="A86" s="37" t="s">
        <v>107</v>
      </c>
      <c r="B86" s="38">
        <v>4196111</v>
      </c>
      <c r="C86" s="38">
        <v>223366</v>
      </c>
      <c r="D86" s="39">
        <f t="shared" si="28"/>
        <v>223.36600000000001</v>
      </c>
      <c r="E86" s="40">
        <f t="shared" si="29"/>
        <v>18785.808941378724</v>
      </c>
      <c r="F86" s="34">
        <f t="shared" ref="F86:F100" si="32">(E86/E85-1)*100</f>
        <v>-15.921616894339397</v>
      </c>
      <c r="G86" s="34">
        <f t="shared" ref="G86:G100" si="33">(E86/E74-1)*100</f>
        <v>-49.439722136532218</v>
      </c>
    </row>
    <row r="87" spans="1:7" ht="18" customHeight="1" x14ac:dyDescent="0.3">
      <c r="A87" s="37">
        <v>19.11</v>
      </c>
      <c r="B87" s="38">
        <v>4048577</v>
      </c>
      <c r="C87" s="38">
        <v>211646</v>
      </c>
      <c r="D87" s="39">
        <f t="shared" si="28"/>
        <v>211.64599999999999</v>
      </c>
      <c r="E87" s="40">
        <f t="shared" si="29"/>
        <v>19129.003146763938</v>
      </c>
      <c r="F87" s="34">
        <f t="shared" si="32"/>
        <v>1.8268801011239733</v>
      </c>
      <c r="G87" s="34">
        <f t="shared" si="33"/>
        <v>-43.198313666135746</v>
      </c>
    </row>
    <row r="88" spans="1:7" ht="18" customHeight="1" thickBot="1" x14ac:dyDescent="0.35">
      <c r="A88" s="63">
        <v>19.12</v>
      </c>
      <c r="B88" s="64">
        <v>3998808</v>
      </c>
      <c r="C88" s="64">
        <v>192727</v>
      </c>
      <c r="D88" s="65">
        <f t="shared" ref="D88:D100" si="34">C88/$D$1</f>
        <v>192.727</v>
      </c>
      <c r="E88" s="66">
        <f t="shared" ref="E88:E100" si="35">B88/D88</f>
        <v>20748.56143664354</v>
      </c>
      <c r="F88" s="67">
        <f t="shared" si="32"/>
        <v>8.4665064742465823</v>
      </c>
      <c r="G88" s="67">
        <f t="shared" si="33"/>
        <v>-23.953695903980442</v>
      </c>
    </row>
    <row r="89" spans="1:7" ht="18" customHeight="1" x14ac:dyDescent="0.3">
      <c r="A89" s="50">
        <v>20.010000000000002</v>
      </c>
      <c r="B89" s="51">
        <v>3586633</v>
      </c>
      <c r="C89" s="51">
        <v>191863</v>
      </c>
      <c r="D89" s="52">
        <f t="shared" si="34"/>
        <v>191.863</v>
      </c>
      <c r="E89" s="53">
        <f t="shared" si="35"/>
        <v>18693.71895571319</v>
      </c>
      <c r="F89" s="54">
        <f t="shared" si="32"/>
        <v>-9.9035419260505524</v>
      </c>
      <c r="G89" s="54">
        <f t="shared" si="33"/>
        <v>-28.398908389206124</v>
      </c>
    </row>
    <row r="90" spans="1:7" ht="18" customHeight="1" x14ac:dyDescent="0.3">
      <c r="A90" s="50">
        <v>20.02</v>
      </c>
      <c r="B90" s="51">
        <v>3864270</v>
      </c>
      <c r="C90" s="51">
        <v>193610</v>
      </c>
      <c r="D90" s="52">
        <f t="shared" si="34"/>
        <v>193.61</v>
      </c>
      <c r="E90" s="53">
        <f t="shared" si="35"/>
        <v>19959.041371829968</v>
      </c>
      <c r="F90" s="54">
        <f t="shared" si="32"/>
        <v>6.7687035368105164</v>
      </c>
      <c r="G90" s="54">
        <f t="shared" si="33"/>
        <v>-21.25026102216485</v>
      </c>
    </row>
    <row r="91" spans="1:7" ht="18" customHeight="1" x14ac:dyDescent="0.3">
      <c r="A91" s="55">
        <v>20.03</v>
      </c>
      <c r="B91" s="56">
        <v>4547407</v>
      </c>
      <c r="C91" s="56">
        <v>200502</v>
      </c>
      <c r="D91" s="57">
        <f t="shared" si="34"/>
        <v>200.50200000000001</v>
      </c>
      <c r="E91" s="58">
        <f t="shared" si="35"/>
        <v>22680.107929097961</v>
      </c>
      <c r="F91" s="59">
        <f t="shared" si="32"/>
        <v>13.633252752852565</v>
      </c>
      <c r="G91" s="59">
        <f t="shared" si="33"/>
        <v>-17.418643717262327</v>
      </c>
    </row>
    <row r="92" spans="1:7" ht="18" customHeight="1" x14ac:dyDescent="0.3">
      <c r="A92" s="37">
        <v>20.04</v>
      </c>
      <c r="B92" s="38">
        <v>3867027</v>
      </c>
      <c r="C92" s="38">
        <v>180667</v>
      </c>
      <c r="D92" s="39">
        <f t="shared" si="34"/>
        <v>180.667</v>
      </c>
      <c r="E92" s="40">
        <f t="shared" si="35"/>
        <v>21404.168995998163</v>
      </c>
      <c r="F92" s="34">
        <f t="shared" si="32"/>
        <v>-5.6258062663925967</v>
      </c>
      <c r="G92" s="34">
        <f t="shared" si="33"/>
        <v>-16.61384818329218</v>
      </c>
    </row>
    <row r="93" spans="1:7" ht="18" customHeight="1" x14ac:dyDescent="0.3">
      <c r="A93" s="37">
        <v>20.05</v>
      </c>
      <c r="B93" s="38">
        <v>4676079</v>
      </c>
      <c r="C93" s="38">
        <v>203654</v>
      </c>
      <c r="D93" s="39">
        <f t="shared" si="34"/>
        <v>203.654</v>
      </c>
      <c r="E93" s="40">
        <f t="shared" si="35"/>
        <v>22960.899368536833</v>
      </c>
      <c r="F93" s="34">
        <f t="shared" si="32"/>
        <v>7.273024114272908</v>
      </c>
      <c r="G93" s="34">
        <f t="shared" si="33"/>
        <v>-4.2635245118331273</v>
      </c>
    </row>
    <row r="94" spans="1:7" ht="18" customHeight="1" x14ac:dyDescent="0.3">
      <c r="A94" s="45">
        <v>20.059999999999999</v>
      </c>
      <c r="B94" s="46">
        <v>4562631</v>
      </c>
      <c r="C94" s="46">
        <v>245947</v>
      </c>
      <c r="D94" s="47">
        <f t="shared" si="34"/>
        <v>245.947</v>
      </c>
      <c r="E94" s="48">
        <f t="shared" si="35"/>
        <v>18551.277307712637</v>
      </c>
      <c r="F94" s="49">
        <f t="shared" si="32"/>
        <v>-19.204918718761832</v>
      </c>
      <c r="G94" s="49">
        <f t="shared" si="33"/>
        <v>-25.065009165326014</v>
      </c>
    </row>
    <row r="95" spans="1:7" ht="18" customHeight="1" x14ac:dyDescent="0.3">
      <c r="A95" s="50">
        <v>20.07</v>
      </c>
      <c r="B95" s="51">
        <v>4159849</v>
      </c>
      <c r="C95" s="51">
        <v>244554</v>
      </c>
      <c r="D95" s="52">
        <f t="shared" si="34"/>
        <v>244.554</v>
      </c>
      <c r="E95" s="53">
        <f t="shared" si="35"/>
        <v>17009.940544828543</v>
      </c>
      <c r="F95" s="54">
        <f t="shared" si="32"/>
        <v>-8.3085209569008338</v>
      </c>
      <c r="G95" s="54">
        <f t="shared" si="33"/>
        <v>-20.419144081447516</v>
      </c>
    </row>
    <row r="96" spans="1:7" ht="18" customHeight="1" x14ac:dyDescent="0.3">
      <c r="A96" s="50">
        <v>20.079999999999998</v>
      </c>
      <c r="B96" s="51">
        <v>4301429</v>
      </c>
      <c r="C96" s="51">
        <v>258545</v>
      </c>
      <c r="D96" s="52">
        <f t="shared" si="34"/>
        <v>258.54500000000002</v>
      </c>
      <c r="E96" s="53">
        <f t="shared" si="35"/>
        <v>16637.0612465915</v>
      </c>
      <c r="F96" s="54">
        <f t="shared" si="32"/>
        <v>-2.1921258175732317</v>
      </c>
      <c r="G96" s="54">
        <f t="shared" si="33"/>
        <v>-24.248617247334515</v>
      </c>
    </row>
    <row r="97" spans="1:7" ht="18" customHeight="1" x14ac:dyDescent="0.3">
      <c r="A97" s="55">
        <v>20.09</v>
      </c>
      <c r="B97" s="56">
        <v>4976137</v>
      </c>
      <c r="C97" s="56">
        <v>308160</v>
      </c>
      <c r="D97" s="57">
        <f t="shared" si="34"/>
        <v>308.16000000000003</v>
      </c>
      <c r="E97" s="58">
        <f t="shared" si="35"/>
        <v>16147.900441329179</v>
      </c>
      <c r="F97" s="59">
        <f t="shared" si="32"/>
        <v>-2.9401875608442429</v>
      </c>
      <c r="G97" s="59">
        <f t="shared" si="33"/>
        <v>-27.727926761374945</v>
      </c>
    </row>
    <row r="98" spans="1:7" ht="18" customHeight="1" x14ac:dyDescent="0.3">
      <c r="A98" s="37" t="s">
        <v>112</v>
      </c>
      <c r="B98" s="38">
        <v>4612888</v>
      </c>
      <c r="C98" s="38">
        <v>289386</v>
      </c>
      <c r="D98" s="39">
        <f t="shared" si="34"/>
        <v>289.38600000000002</v>
      </c>
      <c r="E98" s="40">
        <f t="shared" si="35"/>
        <v>15940.25972230861</v>
      </c>
      <c r="F98" s="34">
        <f t="shared" si="32"/>
        <v>-1.2858682141062117</v>
      </c>
      <c r="G98" s="34">
        <f t="shared" si="33"/>
        <v>-15.147333968687072</v>
      </c>
    </row>
    <row r="99" spans="1:7" ht="18" customHeight="1" x14ac:dyDescent="0.3">
      <c r="A99" s="37">
        <v>20.11</v>
      </c>
      <c r="B99" s="38">
        <v>4362092</v>
      </c>
      <c r="C99" s="38">
        <v>314849</v>
      </c>
      <c r="D99" s="39">
        <f t="shared" si="34"/>
        <v>314.84899999999999</v>
      </c>
      <c r="E99" s="40">
        <f t="shared" si="35"/>
        <v>13854.552499769732</v>
      </c>
      <c r="F99" s="34">
        <f t="shared" si="32"/>
        <v>-13.08452471210304</v>
      </c>
      <c r="G99" s="34">
        <f t="shared" si="33"/>
        <v>-27.573055462048412</v>
      </c>
    </row>
    <row r="100" spans="1:7" ht="18" customHeight="1" thickBot="1" x14ac:dyDescent="0.35">
      <c r="A100" s="63">
        <v>20.12</v>
      </c>
      <c r="B100" s="64">
        <v>4841980</v>
      </c>
      <c r="C100" s="64">
        <v>272560</v>
      </c>
      <c r="D100" s="65">
        <f t="shared" si="34"/>
        <v>272.56</v>
      </c>
      <c r="E100" s="66">
        <f t="shared" si="35"/>
        <v>17764.822424420312</v>
      </c>
      <c r="F100" s="67">
        <f t="shared" si="32"/>
        <v>28.22371869979612</v>
      </c>
      <c r="G100" s="67">
        <f t="shared" si="33"/>
        <v>-14.380462092922341</v>
      </c>
    </row>
    <row r="101" spans="1:7" ht="18" customHeight="1" x14ac:dyDescent="0.3">
      <c r="A101" s="50" t="s">
        <v>113</v>
      </c>
      <c r="B101" s="51">
        <v>4432809</v>
      </c>
      <c r="C101" s="51">
        <v>241848</v>
      </c>
      <c r="D101" s="52">
        <f t="shared" ref="D101:D136" si="36">C101/$D$1</f>
        <v>241.84800000000001</v>
      </c>
      <c r="E101" s="53">
        <f t="shared" ref="E101:E124" si="37">B101/D101</f>
        <v>18328.904932023419</v>
      </c>
      <c r="F101" s="54">
        <f t="shared" ref="F101:F124" si="38">(E101/E100-1)*100</f>
        <v>3.1752780530341473</v>
      </c>
      <c r="G101" s="54">
        <f t="shared" ref="G101:G124" si="39">(E101/E89-1)*100</f>
        <v>-1.9515326220215568</v>
      </c>
    </row>
    <row r="102" spans="1:7" ht="18" customHeight="1" x14ac:dyDescent="0.3">
      <c r="A102" s="50" t="s">
        <v>114</v>
      </c>
      <c r="B102" s="51">
        <v>4475772</v>
      </c>
      <c r="C102" s="51">
        <v>282403</v>
      </c>
      <c r="D102" s="52">
        <f t="shared" si="36"/>
        <v>282.40300000000002</v>
      </c>
      <c r="E102" s="53">
        <f t="shared" si="37"/>
        <v>15848.882625184575</v>
      </c>
      <c r="F102" s="54">
        <f t="shared" si="38"/>
        <v>-13.530662721185616</v>
      </c>
      <c r="G102" s="54">
        <f t="shared" si="39"/>
        <v>-20.592966716560035</v>
      </c>
    </row>
    <row r="103" spans="1:7" ht="18" customHeight="1" x14ac:dyDescent="0.3">
      <c r="A103" s="55" t="s">
        <v>115</v>
      </c>
      <c r="B103" s="56">
        <v>5213678</v>
      </c>
      <c r="C103" s="56">
        <v>319427</v>
      </c>
      <c r="D103" s="57">
        <f t="shared" si="36"/>
        <v>319.42700000000002</v>
      </c>
      <c r="E103" s="58">
        <f t="shared" si="37"/>
        <v>16321.970278029095</v>
      </c>
      <c r="F103" s="59">
        <f t="shared" si="38"/>
        <v>2.9849905765139795</v>
      </c>
      <c r="G103" s="59">
        <f t="shared" si="39"/>
        <v>-28.033983219769198</v>
      </c>
    </row>
    <row r="104" spans="1:7" ht="18" customHeight="1" x14ac:dyDescent="0.3">
      <c r="A104" s="37" t="s">
        <v>116</v>
      </c>
      <c r="B104" s="38">
        <v>4918902</v>
      </c>
      <c r="C104" s="38">
        <v>291852</v>
      </c>
      <c r="D104" s="39">
        <f t="shared" si="36"/>
        <v>291.85199999999998</v>
      </c>
      <c r="E104" s="40">
        <f t="shared" si="37"/>
        <v>16854.097282184121</v>
      </c>
      <c r="F104" s="34">
        <f t="shared" si="38"/>
        <v>3.2601885378465534</v>
      </c>
      <c r="G104" s="34">
        <f t="shared" si="39"/>
        <v>-21.257876045852321</v>
      </c>
    </row>
    <row r="105" spans="1:7" ht="18" customHeight="1" x14ac:dyDescent="0.3">
      <c r="A105" s="37" t="s">
        <v>117</v>
      </c>
      <c r="B105" s="38">
        <v>5616592</v>
      </c>
      <c r="C105" s="38">
        <v>315386</v>
      </c>
      <c r="D105" s="39">
        <f t="shared" si="36"/>
        <v>315.38600000000002</v>
      </c>
      <c r="E105" s="40">
        <f t="shared" si="37"/>
        <v>17808.628157242234</v>
      </c>
      <c r="F105" s="34">
        <f t="shared" si="38"/>
        <v>5.6634945145778604</v>
      </c>
      <c r="G105" s="34">
        <f t="shared" si="39"/>
        <v>-22.439326650918222</v>
      </c>
    </row>
    <row r="106" spans="1:7" ht="18" customHeight="1" x14ac:dyDescent="0.3">
      <c r="A106" s="45" t="s">
        <v>118</v>
      </c>
      <c r="B106" s="46">
        <v>6347071</v>
      </c>
      <c r="C106" s="46">
        <v>291245</v>
      </c>
      <c r="D106" s="47">
        <f t="shared" si="36"/>
        <v>291.245</v>
      </c>
      <c r="E106" s="48">
        <f t="shared" si="37"/>
        <v>21792.8925818469</v>
      </c>
      <c r="F106" s="49">
        <f t="shared" si="38"/>
        <v>22.372663348492594</v>
      </c>
      <c r="G106" s="49">
        <f t="shared" si="39"/>
        <v>17.473811750884515</v>
      </c>
    </row>
    <row r="107" spans="1:7" ht="18" customHeight="1" x14ac:dyDescent="0.3">
      <c r="A107" s="50" t="s">
        <v>119</v>
      </c>
      <c r="B107" s="51">
        <v>5902215</v>
      </c>
      <c r="C107" s="51">
        <v>272806</v>
      </c>
      <c r="D107" s="52">
        <f t="shared" si="36"/>
        <v>272.80599999999998</v>
      </c>
      <c r="E107" s="53">
        <f t="shared" si="37"/>
        <v>21635.2096361517</v>
      </c>
      <c r="F107" s="54">
        <f t="shared" si="38"/>
        <v>-0.72355216317886439</v>
      </c>
      <c r="G107" s="54">
        <f t="shared" si="39"/>
        <v>27.191565303438736</v>
      </c>
    </row>
    <row r="108" spans="1:7" ht="18" customHeight="1" x14ac:dyDescent="0.3">
      <c r="A108" s="50" t="s">
        <v>120</v>
      </c>
      <c r="B108" s="51">
        <v>6444266</v>
      </c>
      <c r="C108" s="51">
        <v>301641</v>
      </c>
      <c r="D108" s="52">
        <f t="shared" si="36"/>
        <v>301.64100000000002</v>
      </c>
      <c r="E108" s="53">
        <f t="shared" si="37"/>
        <v>21364.025447469008</v>
      </c>
      <c r="F108" s="54">
        <f t="shared" si="38"/>
        <v>-1.2534391542458279</v>
      </c>
      <c r="G108" s="54">
        <f t="shared" si="39"/>
        <v>28.412254609244414</v>
      </c>
    </row>
    <row r="109" spans="1:7" ht="18" customHeight="1" x14ac:dyDescent="0.3">
      <c r="A109" s="55" t="s">
        <v>121</v>
      </c>
      <c r="B109" s="56">
        <v>6746950</v>
      </c>
      <c r="C109" s="56">
        <v>296682</v>
      </c>
      <c r="D109" s="57">
        <f t="shared" si="36"/>
        <v>296.68200000000002</v>
      </c>
      <c r="E109" s="58">
        <f t="shared" si="37"/>
        <v>22741.352694130415</v>
      </c>
      <c r="F109" s="59">
        <f t="shared" si="38"/>
        <v>6.4469462931882937</v>
      </c>
      <c r="G109" s="59">
        <f t="shared" si="39"/>
        <v>40.831637999983307</v>
      </c>
    </row>
    <row r="110" spans="1:7" ht="18" customHeight="1" x14ac:dyDescent="0.3">
      <c r="A110" s="37" t="s">
        <v>122</v>
      </c>
      <c r="B110" s="38">
        <v>5858840</v>
      </c>
      <c r="C110" s="38">
        <v>287658</v>
      </c>
      <c r="D110" s="39">
        <f t="shared" si="36"/>
        <v>287.65800000000002</v>
      </c>
      <c r="E110" s="40">
        <f t="shared" si="37"/>
        <v>20367.380709036424</v>
      </c>
      <c r="F110" s="34">
        <f t="shared" si="38"/>
        <v>-10.439009574424817</v>
      </c>
      <c r="G110" s="34">
        <f t="shared" si="39"/>
        <v>27.773204852691325</v>
      </c>
    </row>
    <row r="111" spans="1:7" ht="18" customHeight="1" x14ac:dyDescent="0.3">
      <c r="A111" s="37" t="s">
        <v>123</v>
      </c>
      <c r="B111" s="38">
        <v>6391586</v>
      </c>
      <c r="C111" s="38">
        <v>292242</v>
      </c>
      <c r="D111" s="39">
        <f t="shared" si="36"/>
        <v>292.24200000000002</v>
      </c>
      <c r="E111" s="40">
        <f t="shared" si="37"/>
        <v>21870.867294913118</v>
      </c>
      <c r="F111" s="34">
        <f t="shared" si="38"/>
        <v>7.3818357272108059</v>
      </c>
      <c r="G111" s="34">
        <f t="shared" si="39"/>
        <v>57.860510437104473</v>
      </c>
    </row>
    <row r="112" spans="1:7" ht="18" customHeight="1" thickBot="1" x14ac:dyDescent="0.35">
      <c r="A112" s="63" t="s">
        <v>124</v>
      </c>
      <c r="B112" s="64">
        <v>6828535</v>
      </c>
      <c r="C112" s="64">
        <v>331410</v>
      </c>
      <c r="D112" s="65">
        <f t="shared" si="36"/>
        <v>331.41</v>
      </c>
      <c r="E112" s="66">
        <f t="shared" si="37"/>
        <v>20604.492924172475</v>
      </c>
      <c r="F112" s="67">
        <f t="shared" si="38"/>
        <v>-5.7902338927143804</v>
      </c>
      <c r="G112" s="67">
        <f t="shared" si="39"/>
        <v>15.984795298874621</v>
      </c>
    </row>
    <row r="113" spans="1:7" ht="18" customHeight="1" x14ac:dyDescent="0.3">
      <c r="A113" s="50" t="s">
        <v>125</v>
      </c>
      <c r="B113" s="51">
        <v>5540303</v>
      </c>
      <c r="C113" s="51">
        <v>285827</v>
      </c>
      <c r="D113" s="52">
        <f t="shared" si="36"/>
        <v>285.827</v>
      </c>
      <c r="E113" s="53">
        <f t="shared" si="37"/>
        <v>19383.413743278277</v>
      </c>
      <c r="F113" s="54">
        <f t="shared" si="38"/>
        <v>-5.926276299969846</v>
      </c>
      <c r="G113" s="54">
        <f t="shared" si="39"/>
        <v>5.7532559373608239</v>
      </c>
    </row>
    <row r="114" spans="1:7" ht="18" customHeight="1" x14ac:dyDescent="0.3">
      <c r="A114" s="50" t="s">
        <v>126</v>
      </c>
      <c r="B114" s="51">
        <v>5312903</v>
      </c>
      <c r="C114" s="51">
        <v>269683</v>
      </c>
      <c r="D114" s="52">
        <f t="shared" si="36"/>
        <v>269.68299999999999</v>
      </c>
      <c r="E114" s="53">
        <f t="shared" si="37"/>
        <v>19700.548421665437</v>
      </c>
      <c r="F114" s="54">
        <f t="shared" si="38"/>
        <v>1.6361136515343322</v>
      </c>
      <c r="G114" s="54">
        <f t="shared" si="39"/>
        <v>24.302443822508945</v>
      </c>
    </row>
    <row r="115" spans="1:7" ht="18" customHeight="1" x14ac:dyDescent="0.3">
      <c r="A115" s="55" t="s">
        <v>127</v>
      </c>
      <c r="B115" s="56">
        <v>6778292</v>
      </c>
      <c r="C115" s="56">
        <v>337366</v>
      </c>
      <c r="D115" s="57">
        <f t="shared" si="36"/>
        <v>337.36599999999999</v>
      </c>
      <c r="E115" s="58">
        <f t="shared" si="37"/>
        <v>20091.805339008675</v>
      </c>
      <c r="F115" s="59">
        <f t="shared" si="38"/>
        <v>1.9860204344004817</v>
      </c>
      <c r="G115" s="59">
        <f t="shared" si="39"/>
        <v>23.096691127137593</v>
      </c>
    </row>
    <row r="116" spans="1:7" ht="18" customHeight="1" x14ac:dyDescent="0.3">
      <c r="A116" s="37" t="s">
        <v>128</v>
      </c>
      <c r="B116" s="38">
        <v>5328852</v>
      </c>
      <c r="C116" s="38">
        <v>274730</v>
      </c>
      <c r="D116" s="39">
        <f t="shared" si="36"/>
        <v>274.73</v>
      </c>
      <c r="E116" s="40">
        <f t="shared" si="37"/>
        <v>19396.687656972299</v>
      </c>
      <c r="F116" s="34">
        <f t="shared" si="38"/>
        <v>-3.4597074295100283</v>
      </c>
      <c r="G116" s="34">
        <f t="shared" si="39"/>
        <v>15.085888803287384</v>
      </c>
    </row>
    <row r="117" spans="1:7" ht="18" customHeight="1" x14ac:dyDescent="0.3">
      <c r="A117" s="37" t="s">
        <v>129</v>
      </c>
      <c r="B117" s="38">
        <v>6038450</v>
      </c>
      <c r="C117" s="38">
        <v>277636</v>
      </c>
      <c r="D117" s="39">
        <f t="shared" si="36"/>
        <v>277.63600000000002</v>
      </c>
      <c r="E117" s="40">
        <f t="shared" si="37"/>
        <v>21749.520955495682</v>
      </c>
      <c r="F117" s="34">
        <f t="shared" si="38"/>
        <v>12.130077774787672</v>
      </c>
      <c r="G117" s="34">
        <f t="shared" si="39"/>
        <v>22.129120578278826</v>
      </c>
    </row>
    <row r="118" spans="1:7" ht="18" customHeight="1" x14ac:dyDescent="0.3">
      <c r="A118" s="45" t="s">
        <v>130</v>
      </c>
      <c r="B118" s="46">
        <v>6402474</v>
      </c>
      <c r="C118" s="46">
        <v>330063</v>
      </c>
      <c r="D118" s="47">
        <f t="shared" si="36"/>
        <v>330.06299999999999</v>
      </c>
      <c r="E118" s="48">
        <f t="shared" si="37"/>
        <v>19397.733160033084</v>
      </c>
      <c r="F118" s="49">
        <f t="shared" si="38"/>
        <v>-10.813055608327538</v>
      </c>
      <c r="G118" s="49">
        <f t="shared" si="39"/>
        <v>-10.990553056774765</v>
      </c>
    </row>
    <row r="119" spans="1:7" ht="18" customHeight="1" x14ac:dyDescent="0.3">
      <c r="A119" s="50" t="s">
        <v>131</v>
      </c>
      <c r="B119" s="51">
        <v>5270134</v>
      </c>
      <c r="C119" s="51">
        <v>324168</v>
      </c>
      <c r="D119" s="52">
        <f t="shared" si="36"/>
        <v>324.16800000000001</v>
      </c>
      <c r="E119" s="53">
        <f t="shared" si="37"/>
        <v>16257.415907800892</v>
      </c>
      <c r="F119" s="54">
        <f t="shared" si="38"/>
        <v>-16.189093984973834</v>
      </c>
      <c r="G119" s="54">
        <f t="shared" si="39"/>
        <v>-24.85667492384588</v>
      </c>
    </row>
    <row r="120" spans="1:7" ht="18" customHeight="1" x14ac:dyDescent="0.3">
      <c r="A120" s="50" t="s">
        <v>132</v>
      </c>
      <c r="B120" s="51">
        <v>4967317</v>
      </c>
      <c r="C120" s="51">
        <v>267554</v>
      </c>
      <c r="D120" s="52">
        <f t="shared" si="36"/>
        <v>267.55399999999997</v>
      </c>
      <c r="E120" s="53">
        <f t="shared" si="37"/>
        <v>18565.661511321079</v>
      </c>
      <c r="F120" s="54">
        <f t="shared" si="38"/>
        <v>14.198108829907019</v>
      </c>
      <c r="G120" s="54">
        <f t="shared" si="39"/>
        <v>-13.098486252175157</v>
      </c>
    </row>
    <row r="121" spans="1:7" ht="18" customHeight="1" x14ac:dyDescent="0.3">
      <c r="A121" s="55" t="s">
        <v>133</v>
      </c>
      <c r="B121" s="56">
        <v>5337767</v>
      </c>
      <c r="C121" s="56">
        <v>322074</v>
      </c>
      <c r="D121" s="57">
        <f t="shared" si="36"/>
        <v>322.07400000000001</v>
      </c>
      <c r="E121" s="58">
        <f t="shared" si="37"/>
        <v>16573.107422517805</v>
      </c>
      <c r="F121" s="59">
        <f t="shared" si="38"/>
        <v>-10.732470198211052</v>
      </c>
      <c r="G121" s="59">
        <f t="shared" si="39"/>
        <v>-27.123475698983579</v>
      </c>
    </row>
    <row r="122" spans="1:7" ht="18" customHeight="1" x14ac:dyDescent="0.3">
      <c r="A122" s="37" t="s">
        <v>134</v>
      </c>
      <c r="B122" s="38">
        <v>3963439</v>
      </c>
      <c r="C122" s="38">
        <v>330862</v>
      </c>
      <c r="D122" s="39">
        <f t="shared" si="36"/>
        <v>330.86200000000002</v>
      </c>
      <c r="E122" s="40">
        <f t="shared" si="37"/>
        <v>11979.130271835387</v>
      </c>
      <c r="F122" s="34">
        <f t="shared" si="38"/>
        <v>-27.719467650590389</v>
      </c>
      <c r="G122" s="34">
        <f t="shared" si="39"/>
        <v>-41.184728449050937</v>
      </c>
    </row>
    <row r="123" spans="1:7" ht="18" customHeight="1" x14ac:dyDescent="0.3">
      <c r="A123" s="37" t="s">
        <v>135</v>
      </c>
      <c r="B123" s="38">
        <v>3430376</v>
      </c>
      <c r="C123" s="38">
        <v>294202</v>
      </c>
      <c r="D123" s="39">
        <f t="shared" si="36"/>
        <v>294.202</v>
      </c>
      <c r="E123" s="40">
        <f t="shared" si="37"/>
        <v>11659.934330833918</v>
      </c>
      <c r="F123" s="34">
        <f t="shared" si="38"/>
        <v>-2.6646002986706274</v>
      </c>
      <c r="G123" s="34">
        <f t="shared" si="39"/>
        <v>-46.68737104199856</v>
      </c>
    </row>
    <row r="124" spans="1:7" ht="18" customHeight="1" thickBot="1" x14ac:dyDescent="0.35">
      <c r="A124" s="63" t="s">
        <v>136</v>
      </c>
      <c r="B124" s="64">
        <v>3407360</v>
      </c>
      <c r="C124" s="64">
        <v>326733</v>
      </c>
      <c r="D124" s="65">
        <f t="shared" si="36"/>
        <v>326.733</v>
      </c>
      <c r="E124" s="66">
        <f t="shared" si="37"/>
        <v>10428.576238090429</v>
      </c>
      <c r="F124" s="67">
        <f t="shared" si="38"/>
        <v>-10.560592005113135</v>
      </c>
      <c r="G124" s="67">
        <f t="shared" si="39"/>
        <v>-49.38688238303606</v>
      </c>
    </row>
    <row r="125" spans="1:7" ht="18" customHeight="1" x14ac:dyDescent="0.3">
      <c r="A125" s="50" t="s">
        <v>137</v>
      </c>
      <c r="B125" s="51"/>
      <c r="C125" s="51"/>
      <c r="D125" s="52">
        <f t="shared" si="36"/>
        <v>0</v>
      </c>
      <c r="E125" s="53" t="str">
        <f>IFERROR(B125/D125," ")</f>
        <v xml:space="preserve"> </v>
      </c>
      <c r="F125" s="54" t="str">
        <f>IFERROR((E125/E124-1)*100," ")</f>
        <v xml:space="preserve"> </v>
      </c>
      <c r="G125" s="54" t="str">
        <f>IFERROR((E125/E113-1)*100," ")</f>
        <v xml:space="preserve"> </v>
      </c>
    </row>
    <row r="126" spans="1:7" ht="18" customHeight="1" x14ac:dyDescent="0.3">
      <c r="A126" s="50" t="s">
        <v>138</v>
      </c>
      <c r="B126" s="51"/>
      <c r="C126" s="51"/>
      <c r="D126" s="52">
        <f t="shared" si="36"/>
        <v>0</v>
      </c>
      <c r="E126" s="53" t="str">
        <f t="shared" ref="E126:E136" si="40">IFERROR(B126/D126," ")</f>
        <v xml:space="preserve"> </v>
      </c>
      <c r="F126" s="54" t="str">
        <f t="shared" ref="F126:F136" si="41">IFERROR((E126/E125-1)*100," ")</f>
        <v xml:space="preserve"> </v>
      </c>
      <c r="G126" s="54" t="str">
        <f t="shared" ref="G126:G136" si="42">IFERROR((E126/E114-1)*100," ")</f>
        <v xml:space="preserve"> </v>
      </c>
    </row>
    <row r="127" spans="1:7" ht="18" customHeight="1" x14ac:dyDescent="0.3">
      <c r="A127" s="55" t="s">
        <v>139</v>
      </c>
      <c r="B127" s="56"/>
      <c r="C127" s="56"/>
      <c r="D127" s="57">
        <f t="shared" si="36"/>
        <v>0</v>
      </c>
      <c r="E127" s="58" t="str">
        <f t="shared" si="40"/>
        <v xml:space="preserve"> </v>
      </c>
      <c r="F127" s="59" t="str">
        <f t="shared" si="41"/>
        <v xml:space="preserve"> </v>
      </c>
      <c r="G127" s="59" t="str">
        <f t="shared" si="42"/>
        <v xml:space="preserve"> </v>
      </c>
    </row>
    <row r="128" spans="1:7" ht="18" customHeight="1" x14ac:dyDescent="0.3">
      <c r="A128" s="37" t="s">
        <v>140</v>
      </c>
      <c r="B128" s="38"/>
      <c r="C128" s="38"/>
      <c r="D128" s="39">
        <f t="shared" si="36"/>
        <v>0</v>
      </c>
      <c r="E128" s="40" t="str">
        <f t="shared" si="40"/>
        <v xml:space="preserve"> </v>
      </c>
      <c r="F128" s="34" t="str">
        <f t="shared" si="41"/>
        <v xml:space="preserve"> </v>
      </c>
      <c r="G128" s="34" t="str">
        <f t="shared" si="42"/>
        <v xml:space="preserve"> </v>
      </c>
    </row>
    <row r="129" spans="1:7" ht="18" customHeight="1" x14ac:dyDescent="0.3">
      <c r="A129" s="37" t="s">
        <v>141</v>
      </c>
      <c r="B129" s="38"/>
      <c r="C129" s="38"/>
      <c r="D129" s="39">
        <f t="shared" si="36"/>
        <v>0</v>
      </c>
      <c r="E129" s="40" t="str">
        <f t="shared" si="40"/>
        <v xml:space="preserve"> </v>
      </c>
      <c r="F129" s="34" t="str">
        <f t="shared" si="41"/>
        <v xml:space="preserve"> </v>
      </c>
      <c r="G129" s="34" t="str">
        <f t="shared" si="42"/>
        <v xml:space="preserve"> </v>
      </c>
    </row>
    <row r="130" spans="1:7" ht="18" customHeight="1" x14ac:dyDescent="0.3">
      <c r="A130" s="45" t="s">
        <v>142</v>
      </c>
      <c r="B130" s="46"/>
      <c r="C130" s="46"/>
      <c r="D130" s="47">
        <f t="shared" si="36"/>
        <v>0</v>
      </c>
      <c r="E130" s="48" t="str">
        <f t="shared" si="40"/>
        <v xml:space="preserve"> </v>
      </c>
      <c r="F130" s="49" t="str">
        <f t="shared" si="41"/>
        <v xml:space="preserve"> </v>
      </c>
      <c r="G130" s="49" t="str">
        <f t="shared" si="42"/>
        <v xml:space="preserve"> </v>
      </c>
    </row>
    <row r="131" spans="1:7" ht="18" customHeight="1" x14ac:dyDescent="0.3">
      <c r="A131" s="50" t="s">
        <v>143</v>
      </c>
      <c r="B131" s="51"/>
      <c r="C131" s="51"/>
      <c r="D131" s="52">
        <f t="shared" si="36"/>
        <v>0</v>
      </c>
      <c r="E131" s="53" t="str">
        <f t="shared" si="40"/>
        <v xml:space="preserve"> </v>
      </c>
      <c r="F131" s="54" t="str">
        <f t="shared" si="41"/>
        <v xml:space="preserve"> </v>
      </c>
      <c r="G131" s="54" t="str">
        <f t="shared" si="42"/>
        <v xml:space="preserve"> </v>
      </c>
    </row>
    <row r="132" spans="1:7" ht="18" customHeight="1" x14ac:dyDescent="0.3">
      <c r="A132" s="50" t="s">
        <v>144</v>
      </c>
      <c r="B132" s="51"/>
      <c r="C132" s="51"/>
      <c r="D132" s="52">
        <f t="shared" si="36"/>
        <v>0</v>
      </c>
      <c r="E132" s="53" t="str">
        <f t="shared" si="40"/>
        <v xml:space="preserve"> </v>
      </c>
      <c r="F132" s="54" t="str">
        <f t="shared" si="41"/>
        <v xml:space="preserve"> </v>
      </c>
      <c r="G132" s="54" t="str">
        <f t="shared" si="42"/>
        <v xml:space="preserve"> </v>
      </c>
    </row>
    <row r="133" spans="1:7" ht="18" customHeight="1" x14ac:dyDescent="0.3">
      <c r="A133" s="55" t="s">
        <v>145</v>
      </c>
      <c r="B133" s="56"/>
      <c r="C133" s="56"/>
      <c r="D133" s="57">
        <f t="shared" si="36"/>
        <v>0</v>
      </c>
      <c r="E133" s="58" t="str">
        <f t="shared" si="40"/>
        <v xml:space="preserve"> </v>
      </c>
      <c r="F133" s="59" t="str">
        <f t="shared" si="41"/>
        <v xml:space="preserve"> </v>
      </c>
      <c r="G133" s="59" t="str">
        <f t="shared" si="42"/>
        <v xml:space="preserve"> </v>
      </c>
    </row>
    <row r="134" spans="1:7" ht="18" customHeight="1" x14ac:dyDescent="0.3">
      <c r="A134" s="37" t="s">
        <v>146</v>
      </c>
      <c r="B134" s="38"/>
      <c r="C134" s="38"/>
      <c r="D134" s="39">
        <f t="shared" si="36"/>
        <v>0</v>
      </c>
      <c r="E134" s="40" t="str">
        <f t="shared" si="40"/>
        <v xml:space="preserve"> </v>
      </c>
      <c r="F134" s="34" t="str">
        <f t="shared" si="41"/>
        <v xml:space="preserve"> </v>
      </c>
      <c r="G134" s="34" t="str">
        <f t="shared" si="42"/>
        <v xml:space="preserve"> </v>
      </c>
    </row>
    <row r="135" spans="1:7" ht="18" customHeight="1" x14ac:dyDescent="0.3">
      <c r="A135" s="37" t="s">
        <v>147</v>
      </c>
      <c r="B135" s="38"/>
      <c r="C135" s="38"/>
      <c r="D135" s="39">
        <f t="shared" si="36"/>
        <v>0</v>
      </c>
      <c r="E135" s="40" t="str">
        <f t="shared" si="40"/>
        <v xml:space="preserve"> </v>
      </c>
      <c r="F135" s="34" t="str">
        <f t="shared" si="41"/>
        <v xml:space="preserve"> </v>
      </c>
      <c r="G135" s="34" t="str">
        <f t="shared" si="42"/>
        <v xml:space="preserve"> </v>
      </c>
    </row>
    <row r="136" spans="1:7" ht="18" customHeight="1" thickBot="1" x14ac:dyDescent="0.35">
      <c r="A136" s="63" t="s">
        <v>148</v>
      </c>
      <c r="B136" s="64"/>
      <c r="C136" s="64"/>
      <c r="D136" s="65">
        <f t="shared" si="36"/>
        <v>0</v>
      </c>
      <c r="E136" s="66" t="str">
        <f t="shared" si="40"/>
        <v xml:space="preserve"> </v>
      </c>
      <c r="F136" s="67" t="str">
        <f t="shared" si="41"/>
        <v xml:space="preserve"> </v>
      </c>
      <c r="G136" s="67" t="str">
        <f t="shared" si="42"/>
        <v xml:space="preserve"> 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63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33" sqref="Y33"/>
    </sheetView>
  </sheetViews>
  <sheetFormatPr defaultRowHeight="16.5" customHeight="1" x14ac:dyDescent="0.3"/>
  <cols>
    <col min="1" max="3" width="9" style="2"/>
    <col min="4" max="4" width="1" style="2" customWidth="1"/>
    <col min="5" max="5" width="11.375" style="2" bestFit="1" customWidth="1"/>
    <col min="6" max="10" width="9" style="2"/>
    <col min="11" max="11" width="9.25" style="2" bestFit="1" customWidth="1"/>
    <col min="12" max="13" width="9" style="2"/>
    <col min="14" max="14" width="1" style="2" customWidth="1"/>
    <col min="15" max="15" width="11.125" style="2" customWidth="1"/>
    <col min="16" max="16384" width="9" style="2"/>
  </cols>
  <sheetData>
    <row r="2" spans="1:23" ht="18.75" customHeight="1" x14ac:dyDescent="0.3">
      <c r="A2" s="79" t="s">
        <v>97</v>
      </c>
      <c r="B2" s="77" t="s">
        <v>106</v>
      </c>
      <c r="C2" s="78"/>
      <c r="D2" s="4"/>
      <c r="E2" s="74" t="s">
        <v>62</v>
      </c>
      <c r="F2" s="75"/>
      <c r="G2" s="75"/>
      <c r="H2" s="75"/>
      <c r="I2" s="75"/>
      <c r="J2" s="75"/>
      <c r="K2" s="75"/>
      <c r="L2" s="75"/>
      <c r="M2" s="76"/>
      <c r="N2" s="4"/>
      <c r="O2" s="68" t="s">
        <v>98</v>
      </c>
      <c r="P2" s="69"/>
      <c r="Q2" s="69"/>
      <c r="R2" s="69"/>
      <c r="S2" s="69"/>
      <c r="T2" s="69"/>
      <c r="U2" s="69"/>
      <c r="V2" s="69"/>
      <c r="W2" s="70"/>
    </row>
    <row r="3" spans="1:23" ht="18.75" customHeight="1" thickBot="1" x14ac:dyDescent="0.35">
      <c r="A3" s="80"/>
      <c r="B3" s="11" t="s">
        <v>94</v>
      </c>
      <c r="C3" s="12" t="s">
        <v>79</v>
      </c>
      <c r="D3" s="4"/>
      <c r="E3" s="13" t="str">
        <f>Raw!B3&amp;Raw!B4</f>
        <v>수출금액</v>
      </c>
      <c r="F3" s="14" t="s">
        <v>60</v>
      </c>
      <c r="G3" s="14" t="s">
        <v>61</v>
      </c>
      <c r="H3" s="21" t="s">
        <v>103</v>
      </c>
      <c r="I3" s="14" t="s">
        <v>63</v>
      </c>
      <c r="J3" s="22" t="s">
        <v>64</v>
      </c>
      <c r="K3" s="14" t="s">
        <v>102</v>
      </c>
      <c r="L3" s="14" t="s">
        <v>63</v>
      </c>
      <c r="M3" s="15" t="s">
        <v>64</v>
      </c>
      <c r="N3" s="4"/>
      <c r="O3" s="71" t="s">
        <v>99</v>
      </c>
      <c r="P3" s="72"/>
      <c r="Q3" s="72"/>
      <c r="R3" s="72"/>
      <c r="S3" s="72"/>
      <c r="T3" s="72"/>
      <c r="U3" s="72"/>
      <c r="V3" s="72"/>
      <c r="W3" s="73"/>
    </row>
    <row r="4" spans="1:23" ht="16.5" customHeight="1" thickTop="1" x14ac:dyDescent="0.3">
      <c r="A4" s="2" t="s">
        <v>40</v>
      </c>
      <c r="B4" s="8">
        <f>분기실적!B22</f>
        <v>528681</v>
      </c>
      <c r="C4" s="6">
        <f>분기실적!C22</f>
        <v>87795</v>
      </c>
      <c r="D4" s="3"/>
      <c r="E4" s="8">
        <f>AVERAGE(Raw!B5:B7)</f>
        <v>1366658</v>
      </c>
      <c r="F4" s="3" t="s">
        <v>105</v>
      </c>
      <c r="G4" s="2" t="s">
        <v>105</v>
      </c>
      <c r="H4" s="23">
        <f>AVERAGE(Raw!D5:D7)</f>
        <v>381.24200000000002</v>
      </c>
      <c r="I4" s="3" t="s">
        <v>105</v>
      </c>
      <c r="J4" s="24" t="s">
        <v>105</v>
      </c>
      <c r="K4" s="3">
        <f>AVERAGE(Raw!E5:E7)</f>
        <v>3564.8152830496838</v>
      </c>
      <c r="L4" s="3" t="s">
        <v>105</v>
      </c>
      <c r="M4" s="7" t="s">
        <v>105</v>
      </c>
      <c r="N4" s="3"/>
      <c r="O4" s="9"/>
      <c r="W4" s="7"/>
    </row>
    <row r="5" spans="1:23" ht="16.5" customHeight="1" x14ac:dyDescent="0.3">
      <c r="A5" s="2" t="s">
        <v>41</v>
      </c>
      <c r="B5" s="8">
        <f>분기실적!B23</f>
        <v>574644</v>
      </c>
      <c r="C5" s="6">
        <f>분기실적!C23</f>
        <v>95307</v>
      </c>
      <c r="D5" s="3"/>
      <c r="E5" s="8">
        <f>AVERAGE(Raw!B8:B10)</f>
        <v>1886795</v>
      </c>
      <c r="F5" s="5">
        <f>(E5/E4-1)*100</f>
        <v>38.05904622809804</v>
      </c>
      <c r="G5" s="5" t="s">
        <v>105</v>
      </c>
      <c r="H5" s="23">
        <f>AVERAGE(Raw!D8:D10)</f>
        <v>419.03199999999998</v>
      </c>
      <c r="I5" s="5">
        <f>(H5/H4-1)*100</f>
        <v>9.9123391441656281</v>
      </c>
      <c r="J5" s="25" t="s">
        <v>105</v>
      </c>
      <c r="K5" s="3">
        <f>AVERAGE(Raw!E8:E10)</f>
        <v>4501.2656018605494</v>
      </c>
      <c r="L5" s="5">
        <f>(K5/K4-1)*100</f>
        <v>26.269252246072526</v>
      </c>
      <c r="M5" s="10" t="s">
        <v>105</v>
      </c>
      <c r="N5" s="3"/>
      <c r="O5" s="9"/>
      <c r="W5" s="7"/>
    </row>
    <row r="6" spans="1:23" ht="16.5" customHeight="1" x14ac:dyDescent="0.3">
      <c r="A6" s="2" t="s">
        <v>42</v>
      </c>
      <c r="B6" s="8">
        <f>분기실적!B24</f>
        <v>590835</v>
      </c>
      <c r="C6" s="6">
        <f>분기실적!C24</f>
        <v>101636</v>
      </c>
      <c r="D6" s="3"/>
      <c r="E6" s="8">
        <f>AVERAGE(Raw!B11:B13)</f>
        <v>1987137</v>
      </c>
      <c r="F6" s="5">
        <f t="shared" ref="F6:F19" si="0">(E6/E5-1)*100</f>
        <v>5.3181188205395857</v>
      </c>
      <c r="G6" s="5" t="s">
        <v>105</v>
      </c>
      <c r="H6" s="23">
        <f>AVERAGE(Raw!D11:D13)</f>
        <v>346.54500000000002</v>
      </c>
      <c r="I6" s="5">
        <f t="shared" ref="I6:I19" si="1">(H6/H5-1)*100</f>
        <v>-17.298678859848405</v>
      </c>
      <c r="J6" s="25" t="s">
        <v>105</v>
      </c>
      <c r="K6" s="3">
        <f>AVERAGE(Raw!E11:E13)</f>
        <v>5795.0395557761403</v>
      </c>
      <c r="L6" s="5">
        <f t="shared" ref="L6:L19" si="2">(K6/K5-1)*100</f>
        <v>28.742448643350961</v>
      </c>
      <c r="M6" s="10" t="s">
        <v>105</v>
      </c>
      <c r="N6" s="3"/>
      <c r="O6" s="9"/>
      <c r="W6" s="7"/>
    </row>
    <row r="7" spans="1:23" ht="16.5" customHeight="1" x14ac:dyDescent="0.3">
      <c r="A7" s="16" t="s">
        <v>43</v>
      </c>
      <c r="B7" s="8">
        <f>분기실적!B25</f>
        <v>592766</v>
      </c>
      <c r="C7" s="6">
        <f>분기실적!C25</f>
        <v>83113</v>
      </c>
      <c r="D7" s="3"/>
      <c r="E7" s="17">
        <f>AVERAGE(Raw!B14:B16)</f>
        <v>2080605.3333333333</v>
      </c>
      <c r="F7" s="18">
        <f t="shared" si="0"/>
        <v>4.7036683093985676</v>
      </c>
      <c r="G7" s="18" t="s">
        <v>105</v>
      </c>
      <c r="H7" s="26">
        <f>AVERAGE(Raw!D14:D16)</f>
        <v>311.95333333333338</v>
      </c>
      <c r="I7" s="18">
        <f t="shared" si="1"/>
        <v>-9.9818686365887981</v>
      </c>
      <c r="J7" s="27" t="s">
        <v>105</v>
      </c>
      <c r="K7" s="19">
        <f>AVERAGE(Raw!E14:E16)</f>
        <v>6671.7393650510849</v>
      </c>
      <c r="L7" s="18">
        <f t="shared" si="2"/>
        <v>15.128452546990889</v>
      </c>
      <c r="M7" s="20" t="s">
        <v>105</v>
      </c>
      <c r="N7" s="3"/>
      <c r="O7" s="9"/>
      <c r="W7" s="7"/>
    </row>
    <row r="8" spans="1:23" ht="16.5" customHeight="1" x14ac:dyDescent="0.3">
      <c r="A8" s="2" t="s">
        <v>44</v>
      </c>
      <c r="B8" s="8">
        <f>분기실적!B26</f>
        <v>536753</v>
      </c>
      <c r="C8" s="6">
        <f>분기실적!C26</f>
        <v>84888</v>
      </c>
      <c r="D8" s="3"/>
      <c r="E8" s="8">
        <f>AVERAGE(Raw!B17:B19)</f>
        <v>2106893</v>
      </c>
      <c r="F8" s="5">
        <f t="shared" si="0"/>
        <v>1.2634624282420459</v>
      </c>
      <c r="G8" s="5">
        <f>(E8/E4-1)*100</f>
        <v>54.163880063629662</v>
      </c>
      <c r="H8" s="23">
        <f>AVERAGE(Raw!D17:D19)</f>
        <v>321.15366666666665</v>
      </c>
      <c r="I8" s="5">
        <f t="shared" si="1"/>
        <v>2.9492659158421031</v>
      </c>
      <c r="J8" s="25">
        <f>(H8/H4-1)*100</f>
        <v>-15.761205043865411</v>
      </c>
      <c r="K8" s="3">
        <f>AVERAGE(Raw!E17:E19)</f>
        <v>6555.6625689729653</v>
      </c>
      <c r="L8" s="5">
        <f t="shared" si="2"/>
        <v>-1.73982809769474</v>
      </c>
      <c r="M8" s="10">
        <f>(K8/K4-1)*100</f>
        <v>83.899081675969043</v>
      </c>
      <c r="N8" s="3"/>
      <c r="O8" s="9"/>
      <c r="W8" s="7"/>
    </row>
    <row r="9" spans="1:23" ht="16.5" customHeight="1" x14ac:dyDescent="0.3">
      <c r="A9" s="2" t="s">
        <v>45</v>
      </c>
      <c r="B9" s="8">
        <f>분기실적!B27</f>
        <v>523532</v>
      </c>
      <c r="C9" s="6">
        <f>분기실적!C27</f>
        <v>71873</v>
      </c>
      <c r="D9" s="3"/>
      <c r="E9" s="8">
        <f>AVERAGE(Raw!B20:B22)</f>
        <v>2390942</v>
      </c>
      <c r="F9" s="5">
        <f t="shared" si="0"/>
        <v>13.481890157687172</v>
      </c>
      <c r="G9" s="5">
        <f t="shared" ref="G9:G19" si="3">(E9/E5-1)*100</f>
        <v>26.71975492833085</v>
      </c>
      <c r="H9" s="23">
        <f>AVERAGE(Raw!D20:D22)</f>
        <v>346.43933333333331</v>
      </c>
      <c r="I9" s="5">
        <f t="shared" si="1"/>
        <v>7.8733856378203182</v>
      </c>
      <c r="J9" s="25">
        <f t="shared" ref="J9:J19" si="4">(H9/H5-1)*100</f>
        <v>-17.323895708840055</v>
      </c>
      <c r="K9" s="3">
        <f>AVERAGE(Raw!E20:E22)</f>
        <v>6913.6770215677088</v>
      </c>
      <c r="L9" s="5">
        <f t="shared" si="2"/>
        <v>5.4611482642376252</v>
      </c>
      <c r="M9" s="10">
        <f t="shared" ref="M9:M19" si="5">(K9/K5-1)*100</f>
        <v>53.594069603669148</v>
      </c>
      <c r="N9" s="3"/>
      <c r="O9" s="9"/>
      <c r="W9" s="7"/>
    </row>
    <row r="10" spans="1:23" ht="16.5" customHeight="1" x14ac:dyDescent="0.3">
      <c r="A10" s="2" t="s">
        <v>46</v>
      </c>
      <c r="B10" s="8">
        <f>분기실적!B28</f>
        <v>474473</v>
      </c>
      <c r="C10" s="6">
        <f>분기실적!C28</f>
        <v>40605</v>
      </c>
      <c r="D10" s="3"/>
      <c r="E10" s="8">
        <f>AVERAGE(Raw!B23:B25)</f>
        <v>2585192.6666666665</v>
      </c>
      <c r="F10" s="5">
        <f t="shared" si="0"/>
        <v>8.1244407713221953</v>
      </c>
      <c r="G10" s="5">
        <f t="shared" si="3"/>
        <v>30.096347995466168</v>
      </c>
      <c r="H10" s="23">
        <f>AVERAGE(Raw!D23:D25)</f>
        <v>300.00100000000003</v>
      </c>
      <c r="I10" s="5">
        <f t="shared" si="1"/>
        <v>-13.404463311517734</v>
      </c>
      <c r="J10" s="25">
        <f t="shared" si="4"/>
        <v>-13.430867564097005</v>
      </c>
      <c r="K10" s="3">
        <f>AVERAGE(Raw!E23:E25)</f>
        <v>9021.0907851768479</v>
      </c>
      <c r="L10" s="5">
        <f t="shared" si="2"/>
        <v>30.481808117951005</v>
      </c>
      <c r="M10" s="10">
        <f t="shared" si="5"/>
        <v>55.669183934821945</v>
      </c>
      <c r="N10" s="3"/>
      <c r="O10" s="9"/>
      <c r="W10" s="7"/>
    </row>
    <row r="11" spans="1:23" ht="16.5" customHeight="1" x14ac:dyDescent="0.3">
      <c r="A11" s="16" t="s">
        <v>47</v>
      </c>
      <c r="B11" s="8">
        <f>분기실적!B29</f>
        <v>527301</v>
      </c>
      <c r="C11" s="6">
        <f>분기실적!C29</f>
        <v>52884</v>
      </c>
      <c r="D11" s="3"/>
      <c r="E11" s="17">
        <f>AVERAGE(Raw!B26:B28)</f>
        <v>2533459.6666666665</v>
      </c>
      <c r="F11" s="18">
        <f t="shared" si="0"/>
        <v>-2.0011274465939199</v>
      </c>
      <c r="G11" s="18">
        <f t="shared" si="3"/>
        <v>21.765508627617347</v>
      </c>
      <c r="H11" s="26">
        <f>AVERAGE(Raw!D26:D28)</f>
        <v>212.65933333333331</v>
      </c>
      <c r="I11" s="18">
        <f t="shared" si="1"/>
        <v>-29.113791842916093</v>
      </c>
      <c r="J11" s="27">
        <f t="shared" si="4"/>
        <v>-31.829760861667356</v>
      </c>
      <c r="K11" s="19">
        <f>AVERAGE(Raw!E26:E28)</f>
        <v>11917.664038911766</v>
      </c>
      <c r="L11" s="18">
        <f t="shared" si="2"/>
        <v>32.108902600719524</v>
      </c>
      <c r="M11" s="20">
        <f t="shared" si="5"/>
        <v>78.629040896601524</v>
      </c>
      <c r="N11" s="3"/>
      <c r="O11" s="9"/>
      <c r="W11" s="7"/>
    </row>
    <row r="12" spans="1:23" ht="16.5" customHeight="1" x14ac:dyDescent="0.3">
      <c r="A12" s="2" t="s">
        <v>48</v>
      </c>
      <c r="B12" s="8">
        <f>분기실적!B30</f>
        <v>471179</v>
      </c>
      <c r="C12" s="6">
        <f>분기실적!C30</f>
        <v>59794</v>
      </c>
      <c r="D12" s="3"/>
      <c r="E12" s="8">
        <f>AVERAGE(Raw!B29:B31)</f>
        <v>2254495.3333333335</v>
      </c>
      <c r="F12" s="5">
        <f t="shared" si="0"/>
        <v>-11.011200888797767</v>
      </c>
      <c r="G12" s="5">
        <f t="shared" si="3"/>
        <v>7.0056872054410579</v>
      </c>
      <c r="H12" s="23">
        <f>AVERAGE(Raw!D29:D31)</f>
        <v>201.81466666666668</v>
      </c>
      <c r="I12" s="5">
        <f t="shared" si="1"/>
        <v>-5.0995488872656818</v>
      </c>
      <c r="J12" s="25">
        <f t="shared" si="4"/>
        <v>-37.159469869563985</v>
      </c>
      <c r="K12" s="3">
        <f>AVERAGE(Raw!E29:E31)</f>
        <v>11177.145927284988</v>
      </c>
      <c r="L12" s="5">
        <f t="shared" si="2"/>
        <v>-6.2136179473506692</v>
      </c>
      <c r="M12" s="10">
        <f t="shared" si="5"/>
        <v>70.496052987608877</v>
      </c>
      <c r="N12" s="3"/>
      <c r="O12" s="9"/>
      <c r="W12" s="7"/>
    </row>
    <row r="13" spans="1:23" ht="16.5" customHeight="1" x14ac:dyDescent="0.3">
      <c r="A13" s="2" t="s">
        <v>49</v>
      </c>
      <c r="B13" s="8">
        <f>분기실적!B31</f>
        <v>485375</v>
      </c>
      <c r="C13" s="6">
        <f>분기실적!C31</f>
        <v>68979</v>
      </c>
      <c r="D13" s="3"/>
      <c r="E13" s="8">
        <f>AVERAGE(Raw!B32:B34)</f>
        <v>2277719</v>
      </c>
      <c r="F13" s="5">
        <f t="shared" si="0"/>
        <v>1.0301048896974141</v>
      </c>
      <c r="G13" s="5">
        <f t="shared" si="3"/>
        <v>-4.7354975570298219</v>
      </c>
      <c r="H13" s="23">
        <f>AVERAGE(Raw!D32:D34)</f>
        <v>226.88199999999998</v>
      </c>
      <c r="I13" s="5">
        <f t="shared" si="1"/>
        <v>12.420967091919287</v>
      </c>
      <c r="J13" s="25">
        <f t="shared" si="4"/>
        <v>-34.51032311573551</v>
      </c>
      <c r="K13" s="3">
        <f>AVERAGE(Raw!E32:E34)</f>
        <v>10192.513028005089</v>
      </c>
      <c r="L13" s="5">
        <f t="shared" si="2"/>
        <v>-8.8093410042743727</v>
      </c>
      <c r="M13" s="10">
        <f t="shared" si="5"/>
        <v>47.425356958515948</v>
      </c>
      <c r="N13" s="3"/>
      <c r="O13" s="9"/>
      <c r="W13" s="7"/>
    </row>
    <row r="14" spans="1:23" ht="16.5" customHeight="1" x14ac:dyDescent="0.3">
      <c r="A14" s="2" t="s">
        <v>50</v>
      </c>
      <c r="B14" s="8">
        <f>분기실적!B32</f>
        <v>516826</v>
      </c>
      <c r="C14" s="6">
        <f>분기실적!C32</f>
        <v>73934</v>
      </c>
      <c r="D14" s="3"/>
      <c r="E14" s="8">
        <f>AVERAGE(Raw!B35:B37)</f>
        <v>2649222</v>
      </c>
      <c r="F14" s="5">
        <f t="shared" si="0"/>
        <v>16.310308690404753</v>
      </c>
      <c r="G14" s="5">
        <f t="shared" si="3"/>
        <v>2.4767722018913307</v>
      </c>
      <c r="H14" s="23">
        <f>AVERAGE(Raw!D35:D37)</f>
        <v>217.61533333333333</v>
      </c>
      <c r="I14" s="5">
        <f t="shared" si="1"/>
        <v>-4.0843551567187557</v>
      </c>
      <c r="J14" s="25">
        <f t="shared" si="4"/>
        <v>-27.461797349564399</v>
      </c>
      <c r="K14" s="3">
        <f>AVERAGE(Raw!E35:E37)</f>
        <v>12428.400410552225</v>
      </c>
      <c r="L14" s="5">
        <f t="shared" si="2"/>
        <v>21.936566344372398</v>
      </c>
      <c r="M14" s="10">
        <f t="shared" si="5"/>
        <v>37.77048370884544</v>
      </c>
      <c r="N14" s="3"/>
      <c r="O14" s="9"/>
      <c r="W14" s="7"/>
    </row>
    <row r="15" spans="1:23" ht="16.5" customHeight="1" x14ac:dyDescent="0.3">
      <c r="A15" s="16" t="s">
        <v>51</v>
      </c>
      <c r="B15" s="8">
        <f>분기실적!B33</f>
        <v>533155</v>
      </c>
      <c r="C15" s="6">
        <f>분기실적!C33</f>
        <v>61428</v>
      </c>
      <c r="D15" s="3"/>
      <c r="E15" s="17">
        <f>AVERAGE(Raw!B38:B40)</f>
        <v>2437534.6666666665</v>
      </c>
      <c r="F15" s="18">
        <f t="shared" si="0"/>
        <v>-7.9905471618963446</v>
      </c>
      <c r="G15" s="18">
        <f t="shared" si="3"/>
        <v>-3.7863243398783109</v>
      </c>
      <c r="H15" s="26">
        <f>AVERAGE(Raw!D38:D40)</f>
        <v>211.81299999999999</v>
      </c>
      <c r="I15" s="18">
        <f t="shared" si="1"/>
        <v>-2.6663255959292087</v>
      </c>
      <c r="J15" s="27">
        <f t="shared" si="4"/>
        <v>-0.39797610575912357</v>
      </c>
      <c r="K15" s="19">
        <f>AVERAGE(Raw!E38:E40)</f>
        <v>11544.774939646697</v>
      </c>
      <c r="L15" s="18">
        <f t="shared" si="2"/>
        <v>-7.1097280560360243</v>
      </c>
      <c r="M15" s="20">
        <f t="shared" si="5"/>
        <v>-3.1288774213433679</v>
      </c>
      <c r="N15" s="3"/>
      <c r="O15" s="9"/>
      <c r="W15" s="7"/>
    </row>
    <row r="16" spans="1:23" ht="16.5" customHeight="1" x14ac:dyDescent="0.3">
      <c r="A16" s="2" t="s">
        <v>52</v>
      </c>
      <c r="B16" s="8">
        <f>분기실적!B34</f>
        <v>497823</v>
      </c>
      <c r="C16" s="6">
        <f>분기실적!C34</f>
        <v>66758</v>
      </c>
      <c r="D16" s="3"/>
      <c r="E16" s="8">
        <f>AVERAGE(Raw!B41:B43)</f>
        <v>2207208.6666666665</v>
      </c>
      <c r="F16" s="5">
        <f t="shared" si="0"/>
        <v>-9.4491374071397853</v>
      </c>
      <c r="G16" s="5">
        <f t="shared" si="3"/>
        <v>-2.097439101670362</v>
      </c>
      <c r="H16" s="23">
        <f>AVERAGE(Raw!D41:D43)</f>
        <v>200.14066666666668</v>
      </c>
      <c r="I16" s="5">
        <f t="shared" si="1"/>
        <v>-5.5106784443510577</v>
      </c>
      <c r="J16" s="25">
        <f t="shared" si="4"/>
        <v>-0.82947390675273125</v>
      </c>
      <c r="K16" s="3">
        <f>AVERAGE(Raw!E41:E43)</f>
        <v>11034.341885101707</v>
      </c>
      <c r="L16" s="5">
        <f t="shared" si="2"/>
        <v>-4.4213339559533331</v>
      </c>
      <c r="M16" s="10">
        <f t="shared" si="5"/>
        <v>-1.2776431757473672</v>
      </c>
      <c r="N16" s="3"/>
      <c r="O16" s="9"/>
      <c r="W16" s="7"/>
    </row>
    <row r="17" spans="1:23" ht="16.5" customHeight="1" x14ac:dyDescent="0.3">
      <c r="A17" s="2" t="s">
        <v>53</v>
      </c>
      <c r="B17" s="8">
        <f>분기실적!B35</f>
        <v>509371</v>
      </c>
      <c r="C17" s="6">
        <f>분기실적!C35</f>
        <v>81440</v>
      </c>
      <c r="D17" s="3"/>
      <c r="E17" s="8">
        <f>AVERAGE(Raw!B44:B46)</f>
        <v>2415862</v>
      </c>
      <c r="F17" s="5">
        <f t="shared" si="0"/>
        <v>9.4532672186559594</v>
      </c>
      <c r="G17" s="5">
        <f t="shared" si="3"/>
        <v>6.0649711399869854</v>
      </c>
      <c r="H17" s="23">
        <f>AVERAGE(Raw!D44:D46)</f>
        <v>191.38466666666667</v>
      </c>
      <c r="I17" s="5">
        <f t="shared" si="1"/>
        <v>-4.3749229708438424</v>
      </c>
      <c r="J17" s="25">
        <f t="shared" si="4"/>
        <v>-15.645724796737204</v>
      </c>
      <c r="K17" s="3">
        <f>AVERAGE(Raw!E44:E46)</f>
        <v>12649.680860442013</v>
      </c>
      <c r="L17" s="5">
        <f t="shared" si="2"/>
        <v>14.63919635770301</v>
      </c>
      <c r="M17" s="10">
        <f t="shared" si="5"/>
        <v>24.107576077514704</v>
      </c>
      <c r="N17" s="3"/>
      <c r="O17" s="9"/>
      <c r="W17" s="7"/>
    </row>
    <row r="18" spans="1:23" ht="16.5" customHeight="1" x14ac:dyDescent="0.3">
      <c r="A18" s="2" t="s">
        <v>54</v>
      </c>
      <c r="B18" s="8">
        <f>분기실적!B36</f>
        <v>478156</v>
      </c>
      <c r="C18" s="6">
        <f>분기실적!C36</f>
        <v>52001</v>
      </c>
      <c r="D18" s="3"/>
      <c r="E18" s="8">
        <f>AVERAGE(Raw!B47:B49)</f>
        <v>2772348.6666666665</v>
      </c>
      <c r="F18" s="5">
        <f t="shared" si="0"/>
        <v>14.75608568149449</v>
      </c>
      <c r="G18" s="5">
        <f t="shared" si="3"/>
        <v>4.6476537891753322</v>
      </c>
      <c r="H18" s="23">
        <f>AVERAGE(Raw!D47:D49)</f>
        <v>180.77966666666666</v>
      </c>
      <c r="I18" s="5">
        <f t="shared" si="1"/>
        <v>-5.54119626441687</v>
      </c>
      <c r="J18" s="25">
        <f t="shared" si="4"/>
        <v>-16.926962867199926</v>
      </c>
      <c r="K18" s="3">
        <f>AVERAGE(Raw!E47:E49)</f>
        <v>15325.427932894478</v>
      </c>
      <c r="L18" s="5">
        <f t="shared" si="2"/>
        <v>21.152684419257106</v>
      </c>
      <c r="M18" s="10">
        <f t="shared" si="5"/>
        <v>23.309737590064739</v>
      </c>
      <c r="N18" s="3"/>
      <c r="O18" s="9"/>
      <c r="W18" s="7"/>
    </row>
    <row r="19" spans="1:23" ht="16.5" customHeight="1" x14ac:dyDescent="0.3">
      <c r="A19" s="16" t="s">
        <v>55</v>
      </c>
      <c r="B19" s="8">
        <f>분기실적!B37</f>
        <v>533317</v>
      </c>
      <c r="C19" s="6">
        <f>분기실적!C37</f>
        <v>92208</v>
      </c>
      <c r="D19" s="3"/>
      <c r="E19" s="17">
        <f>AVERAGE(Raw!B50:B52)</f>
        <v>3142016.6666666665</v>
      </c>
      <c r="F19" s="18">
        <f t="shared" si="0"/>
        <v>13.334109249846637</v>
      </c>
      <c r="G19" s="18">
        <f t="shared" si="3"/>
        <v>28.901414598684696</v>
      </c>
      <c r="H19" s="26">
        <f>AVERAGE(Raw!D50:D52)</f>
        <v>180.51866666666669</v>
      </c>
      <c r="I19" s="18">
        <f t="shared" si="1"/>
        <v>-0.14437464390352206</v>
      </c>
      <c r="J19" s="27">
        <f t="shared" si="4"/>
        <v>-14.774510220493219</v>
      </c>
      <c r="K19" s="19">
        <f>AVERAGE(Raw!E50:E52)</f>
        <v>17432.929164155914</v>
      </c>
      <c r="L19" s="18">
        <f t="shared" si="2"/>
        <v>13.751663186760998</v>
      </c>
      <c r="M19" s="20">
        <f t="shared" si="5"/>
        <v>51.002763200591339</v>
      </c>
      <c r="N19" s="3"/>
      <c r="O19" s="9"/>
      <c r="W19" s="7"/>
    </row>
    <row r="20" spans="1:23" ht="16.5" customHeight="1" x14ac:dyDescent="0.3">
      <c r="A20" s="2" t="s">
        <v>56</v>
      </c>
      <c r="B20" s="8">
        <f>분기실적!B38</f>
        <v>505475</v>
      </c>
      <c r="C20" s="6">
        <f>분기실적!C38</f>
        <v>98984</v>
      </c>
      <c r="D20" s="3"/>
      <c r="E20" s="8">
        <f>AVERAGE(Raw!B53:B55)</f>
        <v>4006295.6666666665</v>
      </c>
      <c r="F20" s="5">
        <f t="shared" ref="F20" si="6">(E20/E19-1)*100</f>
        <v>27.507142440364738</v>
      </c>
      <c r="G20" s="5">
        <f t="shared" ref="G20" si="7">(E20/E16-1)*100</f>
        <v>81.509602022222353</v>
      </c>
      <c r="H20" s="23">
        <f>AVERAGE(Raw!D53:D55)</f>
        <v>193.36766666666668</v>
      </c>
      <c r="I20" s="5">
        <f t="shared" ref="I20" si="8">(H20/H19-1)*100</f>
        <v>7.1178234568539445</v>
      </c>
      <c r="J20" s="25">
        <f t="shared" ref="J20" si="9">(H20/H16-1)*100</f>
        <v>-3.3841198357155489</v>
      </c>
      <c r="K20" s="3">
        <f>AVERAGE(Raw!E53:E55)</f>
        <v>20703.614079114293</v>
      </c>
      <c r="L20" s="5">
        <f t="shared" ref="L20" si="10">(K20/K19-1)*100</f>
        <v>18.761533900357264</v>
      </c>
      <c r="M20" s="10">
        <f t="shared" ref="M20" si="11">(K20/K16-1)*100</f>
        <v>87.628897986818743</v>
      </c>
      <c r="N20" s="3"/>
      <c r="O20" s="9"/>
      <c r="W20" s="7"/>
    </row>
    <row r="21" spans="1:23" ht="16.5" customHeight="1" x14ac:dyDescent="0.3">
      <c r="A21" s="2" t="s">
        <v>57</v>
      </c>
      <c r="B21" s="8">
        <f>분기실적!B39</f>
        <v>610005</v>
      </c>
      <c r="C21" s="6">
        <f>분기실적!C39</f>
        <v>140665</v>
      </c>
      <c r="D21" s="3"/>
      <c r="E21" s="8">
        <f>AVERAGE(Raw!B56:B58)</f>
        <v>4535621.666666667</v>
      </c>
      <c r="F21" s="5">
        <f t="shared" ref="F21:F22" si="12">(E21/E20-1)*100</f>
        <v>13.212354854488616</v>
      </c>
      <c r="G21" s="5">
        <f t="shared" ref="G21:G22" si="13">(E21/E17-1)*100</f>
        <v>87.743408632888247</v>
      </c>
      <c r="H21" s="23">
        <f>AVERAGE(Raw!D56:D58)</f>
        <v>192.85166666666669</v>
      </c>
      <c r="I21" s="5">
        <f t="shared" ref="I21" si="14">(H21/H20-1)*100</f>
        <v>-0.26684916299346551</v>
      </c>
      <c r="J21" s="25">
        <f t="shared" ref="J21" si="15">(H21/H17-1)*100</f>
        <v>0.76651908721354634</v>
      </c>
      <c r="K21" s="3">
        <f>AVERAGE(Raw!E56:E58)</f>
        <v>23615.787000927772</v>
      </c>
      <c r="L21" s="5">
        <f t="shared" ref="L21" si="16">(K21/K20-1)*100</f>
        <v>14.066012391291949</v>
      </c>
      <c r="M21" s="10">
        <f t="shared" ref="M21" si="17">(K21/K17-1)*100</f>
        <v>86.690773162340278</v>
      </c>
      <c r="N21" s="3"/>
      <c r="O21" s="28"/>
      <c r="P21" s="29"/>
      <c r="Q21" s="29"/>
      <c r="R21" s="29"/>
      <c r="S21" s="29"/>
      <c r="T21" s="29"/>
      <c r="U21" s="29"/>
      <c r="V21" s="29"/>
      <c r="W21" s="30"/>
    </row>
    <row r="22" spans="1:23" ht="16.5" customHeight="1" x14ac:dyDescent="0.3">
      <c r="A22" s="2" t="s">
        <v>58</v>
      </c>
      <c r="B22" s="8">
        <f>분기실적!B40</f>
        <v>620489</v>
      </c>
      <c r="C22" s="6">
        <f>분기실적!C40</f>
        <v>145332</v>
      </c>
      <c r="D22" s="3"/>
      <c r="E22" s="8">
        <f>AVERAGE(Raw!B59:B61)</f>
        <v>5275102.333333333</v>
      </c>
      <c r="F22" s="5">
        <f t="shared" si="12"/>
        <v>16.303843684787033</v>
      </c>
      <c r="G22" s="5">
        <f t="shared" si="13"/>
        <v>90.275573803487433</v>
      </c>
      <c r="H22" s="23">
        <f>AVERAGE(Raw!D59:D61)</f>
        <v>189.34933333333333</v>
      </c>
      <c r="I22" s="5">
        <f t="shared" ref="I22:I23" si="18">(H22/H21-1)*100</f>
        <v>-1.8160762589555124</v>
      </c>
      <c r="J22" s="25">
        <f t="shared" ref="J22:J23" si="19">(H22/H18-1)*100</f>
        <v>4.7403930014253248</v>
      </c>
      <c r="K22" s="3">
        <f>AVERAGE(Raw!E59:E61)</f>
        <v>27820.106452096607</v>
      </c>
      <c r="L22" s="5">
        <f t="shared" ref="L22:L23" si="20">(K22/K21-1)*100</f>
        <v>17.803003774566829</v>
      </c>
      <c r="M22" s="10">
        <f t="shared" ref="M22:M23" si="21">(K22/K18-1)*100</f>
        <v>81.529067729218625</v>
      </c>
      <c r="N22" s="3"/>
    </row>
    <row r="23" spans="1:23" ht="16.5" customHeight="1" x14ac:dyDescent="0.3">
      <c r="A23" s="16" t="s">
        <v>59</v>
      </c>
      <c r="B23" s="8">
        <f>분기실적!B41</f>
        <v>659784</v>
      </c>
      <c r="C23" s="6">
        <f>분기실적!C41</f>
        <v>151470</v>
      </c>
      <c r="D23" s="3"/>
      <c r="E23" s="17">
        <f>AVERAGE(Raw!B62:B64)</f>
        <v>6351949.666666667</v>
      </c>
      <c r="F23" s="18">
        <f t="shared" ref="F23" si="22">(E23/E22-1)*100</f>
        <v>20.41377143584009</v>
      </c>
      <c r="G23" s="18">
        <f t="shared" ref="G23" si="23">(E23/E19-1)*100</f>
        <v>102.16155229390891</v>
      </c>
      <c r="H23" s="26">
        <f>AVERAGE(Raw!D62:D64)</f>
        <v>188.75433333333334</v>
      </c>
      <c r="I23" s="18">
        <f t="shared" si="18"/>
        <v>-0.31423400839365456</v>
      </c>
      <c r="J23" s="27">
        <f t="shared" si="19"/>
        <v>4.5622244052323291</v>
      </c>
      <c r="K23" s="19">
        <f>AVERAGE(Raw!E62:E64)</f>
        <v>33722.823353587119</v>
      </c>
      <c r="L23" s="18">
        <f t="shared" si="20"/>
        <v>21.217449011758415</v>
      </c>
      <c r="M23" s="20">
        <f t="shared" si="21"/>
        <v>93.443242016522859</v>
      </c>
      <c r="N23" s="3"/>
      <c r="O23" s="68" t="s">
        <v>98</v>
      </c>
      <c r="P23" s="69"/>
      <c r="Q23" s="69"/>
      <c r="R23" s="69"/>
      <c r="S23" s="69"/>
      <c r="T23" s="69"/>
      <c r="U23" s="69"/>
      <c r="V23" s="69"/>
      <c r="W23" s="70"/>
    </row>
    <row r="24" spans="1:23" ht="16.5" customHeight="1" x14ac:dyDescent="0.3">
      <c r="A24" s="2" t="s">
        <v>84</v>
      </c>
      <c r="B24" s="8">
        <f>분기실적!B42</f>
        <v>605637</v>
      </c>
      <c r="C24" s="6">
        <f>분기실적!C42</f>
        <v>156422</v>
      </c>
      <c r="D24" s="3"/>
      <c r="E24" s="8">
        <f>AVERAGE(Raw!B65:B67)</f>
        <v>6534817.333333333</v>
      </c>
      <c r="F24" s="5">
        <f t="shared" ref="F24:F27" si="24">(E24/E23-1)*100</f>
        <v>2.8789218470402389</v>
      </c>
      <c r="G24" s="5">
        <f t="shared" ref="G24:G27" si="25">(E24/E20-1)*100</f>
        <v>63.11370595297219</v>
      </c>
      <c r="H24" s="23">
        <f>AVERAGE(Raw!D65:D67)</f>
        <v>183.41099999999997</v>
      </c>
      <c r="I24" s="5">
        <f t="shared" ref="I24:I27" si="26">(H24/H23-1)*100</f>
        <v>-2.830840086673525</v>
      </c>
      <c r="J24" s="25">
        <f t="shared" ref="J24:J27" si="27">(H24/H20-1)*100</f>
        <v>-5.1490855934204998</v>
      </c>
      <c r="K24" s="3">
        <f>AVERAGE(Raw!E65:E67)</f>
        <v>35559.253530068301</v>
      </c>
      <c r="L24" s="5">
        <f t="shared" ref="L24:L27" si="28">(K24/K23-1)*100</f>
        <v>5.445659627090027</v>
      </c>
      <c r="M24" s="10">
        <f t="shared" ref="M24:M27" si="29">(K24/K20-1)*100</f>
        <v>71.753846425974018</v>
      </c>
      <c r="N24" s="3"/>
      <c r="O24" s="71" t="s">
        <v>101</v>
      </c>
      <c r="P24" s="72"/>
      <c r="Q24" s="72"/>
      <c r="R24" s="72"/>
      <c r="S24" s="72"/>
      <c r="T24" s="72"/>
      <c r="U24" s="72"/>
      <c r="V24" s="72"/>
      <c r="W24" s="73"/>
    </row>
    <row r="25" spans="1:23" ht="16.5" customHeight="1" x14ac:dyDescent="0.3">
      <c r="A25" s="2" t="s">
        <v>85</v>
      </c>
      <c r="B25" s="8">
        <f>분기실적!B43</f>
        <v>584827</v>
      </c>
      <c r="C25" s="6">
        <f>분기실적!C43</f>
        <v>148690</v>
      </c>
      <c r="D25" s="3"/>
      <c r="E25" s="8">
        <f>AVERAGE(Raw!B68:B70)</f>
        <v>7028141.333333333</v>
      </c>
      <c r="F25" s="5">
        <f t="shared" si="24"/>
        <v>7.5491628126101107</v>
      </c>
      <c r="G25" s="5">
        <f t="shared" si="25"/>
        <v>54.954311665471778</v>
      </c>
      <c r="H25" s="23">
        <f>AVERAGE(Raw!D68:D70)</f>
        <v>210.31800000000001</v>
      </c>
      <c r="I25" s="5">
        <f t="shared" si="26"/>
        <v>14.670330569049872</v>
      </c>
      <c r="J25" s="25">
        <f t="shared" si="27"/>
        <v>9.0568744544598179</v>
      </c>
      <c r="K25" s="3">
        <f>AVERAGE(Raw!E68:E70)</f>
        <v>33404.483691783185</v>
      </c>
      <c r="L25" s="5">
        <f t="shared" si="28"/>
        <v>-6.059659932014827</v>
      </c>
      <c r="M25" s="10">
        <f t="shared" si="29"/>
        <v>41.449800891542822</v>
      </c>
      <c r="N25" s="3"/>
      <c r="O25" s="9"/>
      <c r="W25" s="7"/>
    </row>
    <row r="26" spans="1:23" ht="16.5" customHeight="1" x14ac:dyDescent="0.3">
      <c r="A26" s="2" t="s">
        <v>86</v>
      </c>
      <c r="B26" s="8">
        <f>분기실적!B44</f>
        <v>654600</v>
      </c>
      <c r="C26" s="6">
        <f>분기실적!C44</f>
        <v>175749</v>
      </c>
      <c r="D26" s="3"/>
      <c r="E26" s="8">
        <f>AVERAGE(Raw!B71:B73)</f>
        <v>7700962</v>
      </c>
      <c r="F26" s="5">
        <f t="shared" si="24"/>
        <v>9.5732375710145146</v>
      </c>
      <c r="G26" s="5">
        <f t="shared" si="25"/>
        <v>45.986968846797097</v>
      </c>
      <c r="H26" s="23">
        <f>AVERAGE(Raw!D71:D73)</f>
        <v>214.49099999999999</v>
      </c>
      <c r="I26" s="5">
        <f t="shared" si="26"/>
        <v>1.9841383048526451</v>
      </c>
      <c r="J26" s="25">
        <f t="shared" si="27"/>
        <v>13.277927217418227</v>
      </c>
      <c r="K26" s="3">
        <f>AVERAGE(Raw!E71:E73)</f>
        <v>35821.272591422727</v>
      </c>
      <c r="L26" s="5">
        <f t="shared" si="28"/>
        <v>7.2349236765303582</v>
      </c>
      <c r="M26" s="10">
        <f t="shared" si="29"/>
        <v>28.760372118285439</v>
      </c>
      <c r="N26" s="3"/>
      <c r="O26" s="9"/>
      <c r="W26" s="7"/>
    </row>
    <row r="27" spans="1:23" ht="16.5" customHeight="1" x14ac:dyDescent="0.3">
      <c r="A27" s="16" t="s">
        <v>87</v>
      </c>
      <c r="B27" s="8">
        <f>분기실적!B45</f>
        <v>592651</v>
      </c>
      <c r="C27" s="6">
        <f>분기실적!C45</f>
        <v>108006</v>
      </c>
      <c r="D27" s="3"/>
      <c r="E27" s="17">
        <f>AVERAGE(Raw!B74:B76)</f>
        <v>6418828.333333333</v>
      </c>
      <c r="F27" s="18">
        <f t="shared" si="24"/>
        <v>-16.649006535373978</v>
      </c>
      <c r="G27" s="18">
        <f t="shared" si="25"/>
        <v>1.0528840777443094</v>
      </c>
      <c r="H27" s="26">
        <f>AVERAGE(Raw!D74:D76)</f>
        <v>194.92099999999996</v>
      </c>
      <c r="I27" s="18">
        <f t="shared" si="26"/>
        <v>-9.1239259456107789</v>
      </c>
      <c r="J27" s="27">
        <f t="shared" si="27"/>
        <v>3.2670331630355376</v>
      </c>
      <c r="K27" s="19">
        <f>AVERAGE(Raw!E74:E76)</f>
        <v>32705.403484418541</v>
      </c>
      <c r="L27" s="18">
        <f t="shared" si="28"/>
        <v>-8.6983763601694903</v>
      </c>
      <c r="M27" s="20">
        <f t="shared" si="29"/>
        <v>-3.0170067864746408</v>
      </c>
      <c r="N27" s="3"/>
      <c r="O27" s="9"/>
      <c r="W27" s="7"/>
    </row>
    <row r="28" spans="1:23" ht="16.5" customHeight="1" x14ac:dyDescent="0.3">
      <c r="A28" s="2" t="s">
        <v>89</v>
      </c>
      <c r="B28" s="8">
        <f>분기실적!B46</f>
        <v>523855</v>
      </c>
      <c r="C28" s="6">
        <f>분기실적!C46</f>
        <v>62333</v>
      </c>
      <c r="D28" s="3"/>
      <c r="E28" s="8">
        <f>AVERAGE(Raw!B77:B79)</f>
        <v>4424902.333333333</v>
      </c>
      <c r="F28" s="5">
        <f t="shared" ref="F28:F29" si="30">(E28/E27-1)*100</f>
        <v>-31.063706590273355</v>
      </c>
      <c r="G28" s="5">
        <f t="shared" ref="G28:G29" si="31">(E28/E24-1)*100</f>
        <v>-32.28728352111041</v>
      </c>
      <c r="H28" s="23">
        <f>AVERAGE(Raw!D77:D79)</f>
        <v>167.50466666666668</v>
      </c>
      <c r="I28" s="5">
        <f t="shared" ref="I28:I29" si="32">(H28/H27-1)*100</f>
        <v>-14.065356392247775</v>
      </c>
      <c r="J28" s="25">
        <f t="shared" ref="J28:J29" si="33">(H28/H24-1)*100</f>
        <v>-8.6725078285017183</v>
      </c>
      <c r="K28" s="3">
        <f>AVERAGE(Raw!E77:E79)</f>
        <v>26305.667709430232</v>
      </c>
      <c r="L28" s="5">
        <f t="shared" ref="L28:L29" si="34">(K28/K27-1)*100</f>
        <v>-19.567823947003927</v>
      </c>
      <c r="M28" s="10">
        <f t="shared" ref="M28:M29" si="35">(K28/K24-1)*100</f>
        <v>-26.023003584182081</v>
      </c>
      <c r="N28" s="3"/>
      <c r="O28" s="9"/>
      <c r="W28" s="7"/>
    </row>
    <row r="29" spans="1:23" ht="16.5" customHeight="1" x14ac:dyDescent="0.3">
      <c r="A29" s="2" t="s">
        <v>90</v>
      </c>
      <c r="B29" s="8">
        <f>분기실적!B47</f>
        <v>561271</v>
      </c>
      <c r="C29" s="6">
        <f>분기실적!C47</f>
        <v>65971</v>
      </c>
      <c r="E29" s="8">
        <f>AVERAGE(Raw!B80:B82)</f>
        <v>4789678</v>
      </c>
      <c r="F29" s="5">
        <f t="shared" si="30"/>
        <v>8.2436998421132834</v>
      </c>
      <c r="G29" s="5">
        <f t="shared" si="31"/>
        <v>-31.850004534152788</v>
      </c>
      <c r="H29" s="23">
        <f>AVERAGE(Raw!D80:D82)</f>
        <v>192.98766666666666</v>
      </c>
      <c r="I29" s="5">
        <f t="shared" si="32"/>
        <v>15.213307489940565</v>
      </c>
      <c r="J29" s="25">
        <f t="shared" si="33"/>
        <v>-8.2400618745582239</v>
      </c>
      <c r="K29" s="3">
        <f>AVERAGE(Raw!E80:E82)</f>
        <v>24802.889211228601</v>
      </c>
      <c r="L29" s="5">
        <f t="shared" si="34"/>
        <v>-5.7127555734420854</v>
      </c>
      <c r="M29" s="10">
        <f t="shared" si="35"/>
        <v>-25.749820173602622</v>
      </c>
      <c r="O29" s="9"/>
      <c r="W29" s="7"/>
    </row>
    <row r="30" spans="1:23" ht="16.5" customHeight="1" x14ac:dyDescent="0.3">
      <c r="A30" s="2" t="s">
        <v>91</v>
      </c>
      <c r="B30" s="8">
        <f>분기실적!B48</f>
        <v>620035</v>
      </c>
      <c r="C30" s="6">
        <f>분기실적!C48</f>
        <v>77779</v>
      </c>
      <c r="E30" s="8">
        <f>IFERROR(AVERAGE(Raw!B83:B85),"-")</f>
        <v>4424839</v>
      </c>
      <c r="F30" s="5">
        <f>IFERROR((E30/E29-1)*100,"-")</f>
        <v>-7.6171926380019688</v>
      </c>
      <c r="G30" s="5">
        <f>IFERROR((E30/E26-1)*100,"-")</f>
        <v>-42.54173699337823</v>
      </c>
      <c r="H30" s="23">
        <f>IFERROR(AVERAGE(Raw!D83:D85),"-")</f>
        <v>201.96333333333334</v>
      </c>
      <c r="I30" s="5">
        <f>IFERROR((H30/H29-1)*100,"-")</f>
        <v>4.6509016983814266</v>
      </c>
      <c r="J30" s="25">
        <f>IFERROR((H30/H26-1)*100,"-")</f>
        <v>-5.8406491026041447</v>
      </c>
      <c r="K30" s="3">
        <f>IFERROR(AVERAGE(Raw!E83:E85),"-")</f>
        <v>21893.446001596076</v>
      </c>
      <c r="L30" s="5">
        <f>IFERROR((K30/K29-1)*100,"-")</f>
        <v>-11.730259264777033</v>
      </c>
      <c r="M30" s="10">
        <f>IFERROR((K30/K26-1)*100,"-")</f>
        <v>-38.881439944044914</v>
      </c>
      <c r="O30" s="9"/>
      <c r="W30" s="7"/>
    </row>
    <row r="31" spans="1:23" ht="16.5" customHeight="1" x14ac:dyDescent="0.3">
      <c r="A31" s="16" t="s">
        <v>92</v>
      </c>
      <c r="B31" s="8">
        <f>분기실적!B49</f>
        <v>598848</v>
      </c>
      <c r="C31" s="6">
        <f>분기실적!C49</f>
        <v>71603</v>
      </c>
      <c r="E31" s="17">
        <f>IFERROR(AVERAGE(Raw!B86:B88),"-")</f>
        <v>4081165.3333333335</v>
      </c>
      <c r="F31" s="18">
        <f>IFERROR((E31/E30-1)*100,"-")</f>
        <v>-7.7669191278296523</v>
      </c>
      <c r="G31" s="18">
        <f>IFERROR((E31/E27-1)*100,"-")</f>
        <v>-36.418842795037612</v>
      </c>
      <c r="H31" s="26">
        <f>IFERROR(AVERAGE(Raw!D86:D88),"-")</f>
        <v>209.24633333333335</v>
      </c>
      <c r="I31" s="18">
        <f>IFERROR((H31/H30-1)*100,"-")</f>
        <v>3.6061001171829865</v>
      </c>
      <c r="J31" s="27">
        <f>IFERROR((H31/H27-1)*100,"-")</f>
        <v>7.3493021959323945</v>
      </c>
      <c r="K31" s="19">
        <f>IFERROR(AVERAGE(Raw!E86:E88),"-")</f>
        <v>19554.457841595398</v>
      </c>
      <c r="L31" s="18">
        <f>IFERROR((K31/K30-1)*100,"-")</f>
        <v>-10.683508479341997</v>
      </c>
      <c r="M31" s="20">
        <f>IFERROR((K31/K27-1)*100,"-")</f>
        <v>-40.210314632224296</v>
      </c>
      <c r="O31" s="9"/>
      <c r="W31" s="7"/>
    </row>
    <row r="32" spans="1:23" ht="16.5" customHeight="1" x14ac:dyDescent="0.3">
      <c r="A32" s="2" t="s">
        <v>108</v>
      </c>
      <c r="B32" s="8">
        <f>분기실적!B50</f>
        <v>553252</v>
      </c>
      <c r="C32" s="6">
        <f>분기실적!C50</f>
        <v>64473</v>
      </c>
      <c r="E32" s="8">
        <f>AVERAGE(Raw!B89:B91)</f>
        <v>3999436.6666666665</v>
      </c>
      <c r="F32" s="5">
        <f t="shared" ref="F32:F33" si="36">(E32/E31-1)*100</f>
        <v>-2.0025816155777809</v>
      </c>
      <c r="G32" s="5">
        <f t="shared" ref="G32:G33" si="37">(E32/E28-1)*100</f>
        <v>-9.6152555382201577</v>
      </c>
      <c r="H32" s="23">
        <f>AVERAGE(Raw!D89:D91)</f>
        <v>195.32500000000002</v>
      </c>
      <c r="I32" s="5">
        <f t="shared" ref="I32:I33" si="38">(H32/H31-1)*100</f>
        <v>-6.6530835267523569</v>
      </c>
      <c r="J32" s="25">
        <f t="shared" ref="J32:J33" si="39">(H32/H28-1)*100</f>
        <v>16.608691499142303</v>
      </c>
      <c r="K32" s="3">
        <f>AVERAGE(Raw!E89:E91)</f>
        <v>20444.289418880373</v>
      </c>
      <c r="L32" s="5">
        <f t="shared" ref="L32:L33" si="40">(K32/K31-1)*100</f>
        <v>4.5505305465036283</v>
      </c>
      <c r="M32" s="10">
        <f t="shared" ref="M32:M33" si="41">(K32/K28-1)*100</f>
        <v>-22.281807689863854</v>
      </c>
      <c r="O32" s="9"/>
      <c r="W32" s="7"/>
    </row>
    <row r="33" spans="1:23" ht="16.5" customHeight="1" x14ac:dyDescent="0.3">
      <c r="A33" s="2" t="s">
        <v>109</v>
      </c>
      <c r="B33" s="2">
        <f>분기실적!B51</f>
        <v>529661</v>
      </c>
      <c r="C33" s="2">
        <f>분기실적!C51</f>
        <v>81463</v>
      </c>
      <c r="E33" s="8">
        <f>AVERAGE(Raw!B92:B94)</f>
        <v>4368579</v>
      </c>
      <c r="F33" s="5">
        <f t="shared" si="36"/>
        <v>9.2298582050305491</v>
      </c>
      <c r="G33" s="5">
        <f t="shared" si="37"/>
        <v>-8.7918018706059193</v>
      </c>
      <c r="H33" s="23">
        <f>AVERAGE(Raw!D92:D94)</f>
        <v>210.08933333333334</v>
      </c>
      <c r="I33" s="5">
        <f t="shared" si="38"/>
        <v>7.5588548999530714</v>
      </c>
      <c r="J33" s="25">
        <f t="shared" si="39"/>
        <v>8.8615334658691545</v>
      </c>
      <c r="K33" s="3">
        <f>AVERAGE(Raw!E92:E94)</f>
        <v>20972.115224082543</v>
      </c>
      <c r="L33" s="5">
        <f t="shared" si="40"/>
        <v>2.5817762329011007</v>
      </c>
      <c r="M33" s="10">
        <f t="shared" si="41"/>
        <v>-15.444869968664033</v>
      </c>
      <c r="O33" s="9"/>
      <c r="W33" s="7"/>
    </row>
    <row r="34" spans="1:23" ht="16.5" customHeight="1" x14ac:dyDescent="0.3">
      <c r="A34" s="2" t="s">
        <v>110</v>
      </c>
      <c r="B34" s="2">
        <f>분기실적!B52</f>
        <v>669642</v>
      </c>
      <c r="C34" s="2">
        <f>분기실적!C52</f>
        <v>123532</v>
      </c>
      <c r="E34" s="8">
        <f>IFERROR(AVERAGE(Raw!B95:B97),"-")</f>
        <v>4479138.333333333</v>
      </c>
      <c r="F34" s="5">
        <f t="shared" ref="F34:F35" si="42">IFERROR((E34/E33-1)*100,"-")</f>
        <v>2.5307848005800659</v>
      </c>
      <c r="G34" s="5">
        <f t="shared" ref="G34:G35" si="43">IFERROR((E34/E30-1)*100,"-")</f>
        <v>1.227148226937369</v>
      </c>
      <c r="H34" s="23">
        <f>IFERROR(AVERAGE(Raw!D95:D97),"-")</f>
        <v>270.41966666666667</v>
      </c>
      <c r="I34" s="5">
        <f t="shared" ref="I34:I35" si="44">IFERROR((H34/H33-1)*100,"-")</f>
        <v>28.716514244733983</v>
      </c>
      <c r="J34" s="25">
        <f t="shared" ref="J34:J35" si="45">IFERROR((H34/H30-1)*100,"-")</f>
        <v>33.895426562577356</v>
      </c>
      <c r="K34" s="3">
        <f>IFERROR(AVERAGE(Raw!E95:E97),"-")</f>
        <v>16598.30074424974</v>
      </c>
      <c r="L34" s="5">
        <f t="shared" ref="L34:L35" si="46">IFERROR((K34/K33-1)*100,"-")</f>
        <v>-20.855380742950992</v>
      </c>
      <c r="M34" s="10">
        <f t="shared" ref="M34:M35" si="47">IFERROR((K34/K30-1)*100,"-")</f>
        <v>-24.185983590524351</v>
      </c>
      <c r="O34" s="9"/>
      <c r="W34" s="7"/>
    </row>
    <row r="35" spans="1:23" ht="16.5" customHeight="1" x14ac:dyDescent="0.3">
      <c r="A35" s="16" t="s">
        <v>111</v>
      </c>
      <c r="B35" s="2">
        <f>분기실적!B53</f>
        <v>615515</v>
      </c>
      <c r="C35" s="2">
        <f>분기실적!C53</f>
        <v>90470</v>
      </c>
      <c r="E35" s="17">
        <f>IFERROR(AVERAGE(Raw!B98:B100),"-")</f>
        <v>4605653.333333333</v>
      </c>
      <c r="F35" s="18">
        <f t="shared" si="42"/>
        <v>2.8245387970826208</v>
      </c>
      <c r="G35" s="18">
        <f t="shared" si="43"/>
        <v>12.851427402761416</v>
      </c>
      <c r="H35" s="26">
        <f>IFERROR(AVERAGE(Raw!D98:D100),"-")</f>
        <v>292.26500000000004</v>
      </c>
      <c r="I35" s="18">
        <f t="shared" si="44"/>
        <v>8.0783079139954204</v>
      </c>
      <c r="J35" s="27">
        <f t="shared" si="45"/>
        <v>39.675087894809799</v>
      </c>
      <c r="K35" s="19">
        <f>IFERROR(AVERAGE(Raw!E98:E100),"-")</f>
        <v>15853.211548832885</v>
      </c>
      <c r="L35" s="18">
        <f t="shared" si="46"/>
        <v>-4.4889486393658746</v>
      </c>
      <c r="M35" s="20">
        <f t="shared" si="47"/>
        <v>-18.927890114597712</v>
      </c>
      <c r="O35" s="9"/>
      <c r="W35" s="7"/>
    </row>
    <row r="36" spans="1:23" ht="16.5" customHeight="1" x14ac:dyDescent="0.3">
      <c r="A36" s="2" t="s">
        <v>150</v>
      </c>
      <c r="B36" s="2">
        <f>분기실적!B54</f>
        <v>653885</v>
      </c>
      <c r="C36" s="2">
        <f>분기실적!C54</f>
        <v>93829</v>
      </c>
      <c r="E36" s="8">
        <f>AVERAGE(Raw!B101:B103)</f>
        <v>4707419.666666667</v>
      </c>
      <c r="F36" s="5">
        <f t="shared" ref="F36:F37" si="48">(E36/E35-1)*100</f>
        <v>2.2095960327018549</v>
      </c>
      <c r="G36" s="5">
        <f t="shared" ref="G36:G37" si="49">(E36/E32-1)*100</f>
        <v>17.702068041249163</v>
      </c>
      <c r="H36" s="23">
        <f>AVERAGE(Raw!D101:D103)</f>
        <v>281.226</v>
      </c>
      <c r="I36" s="5">
        <f t="shared" ref="I36:I37" si="50">(H36/H35-1)*100</f>
        <v>-3.7770516483328631</v>
      </c>
      <c r="J36" s="25">
        <f t="shared" ref="J36:J37" si="51">(H36/H32-1)*100</f>
        <v>43.978497376167901</v>
      </c>
      <c r="K36" s="3">
        <f>AVERAGE(Raw!E101:E103)</f>
        <v>16833.252611745698</v>
      </c>
      <c r="L36" s="5">
        <f t="shared" ref="L36:L37" si="52">(K36/K35-1)*100</f>
        <v>6.1819717720537515</v>
      </c>
      <c r="M36" s="10">
        <f t="shared" ref="M36:M37" si="53">(K36/K32-1)*100</f>
        <v>-17.662813967991809</v>
      </c>
      <c r="O36" s="9"/>
      <c r="W36" s="7"/>
    </row>
    <row r="37" spans="1:23" ht="16.5" customHeight="1" x14ac:dyDescent="0.3">
      <c r="A37" s="2" t="s">
        <v>151</v>
      </c>
      <c r="B37" s="2">
        <f>분기실적!B55</f>
        <v>636716</v>
      </c>
      <c r="C37" s="2">
        <f>분기실적!C55</f>
        <v>125667</v>
      </c>
      <c r="E37" s="8">
        <f>AVERAGE(Raw!B104:B106)</f>
        <v>5627521.666666667</v>
      </c>
      <c r="F37" s="5">
        <f t="shared" si="48"/>
        <v>19.545782300126334</v>
      </c>
      <c r="G37" s="5">
        <f t="shared" si="49"/>
        <v>28.818127511638615</v>
      </c>
      <c r="H37" s="23">
        <f>AVERAGE(Raw!D104:D106)</f>
        <v>299.49433333333337</v>
      </c>
      <c r="I37" s="5">
        <f t="shared" si="50"/>
        <v>6.4959617294749972</v>
      </c>
      <c r="J37" s="25">
        <f t="shared" si="51"/>
        <v>42.555706461378342</v>
      </c>
      <c r="K37" s="3">
        <f>AVERAGE(Raw!E104:E106)</f>
        <v>18818.539340424421</v>
      </c>
      <c r="L37" s="5">
        <f t="shared" si="52"/>
        <v>11.793839102096371</v>
      </c>
      <c r="M37" s="10">
        <f t="shared" si="53"/>
        <v>-10.268758590383598</v>
      </c>
      <c r="O37" s="9"/>
      <c r="W37" s="7"/>
    </row>
    <row r="38" spans="1:23" ht="16.5" customHeight="1" x14ac:dyDescent="0.3">
      <c r="A38" s="2" t="s">
        <v>152</v>
      </c>
      <c r="B38" s="2">
        <f>분기실적!B56</f>
        <v>739792</v>
      </c>
      <c r="C38" s="2">
        <f>분기실적!C56</f>
        <v>158175</v>
      </c>
      <c r="E38" s="8">
        <f>IFERROR(AVERAGE(Raw!B107:B109),"-")</f>
        <v>6364477</v>
      </c>
      <c r="F38" s="5">
        <f t="shared" ref="F38:F39" si="54">IFERROR((E38/E37-1)*100,"-")</f>
        <v>13.095557458241668</v>
      </c>
      <c r="G38" s="5">
        <f t="shared" ref="G38:G39" si="55">IFERROR((E38/E34-1)*100,"-")</f>
        <v>42.091548113978774</v>
      </c>
      <c r="H38" s="23">
        <f>IFERROR(AVERAGE(Raw!D107:D109),"-")</f>
        <v>290.37633333333332</v>
      </c>
      <c r="I38" s="5">
        <f t="shared" ref="I38:I39" si="56">IFERROR((H38/H37-1)*100,"-")</f>
        <v>-3.0444649481403796</v>
      </c>
      <c r="J38" s="25">
        <f t="shared" ref="J38:J39" si="57">IFERROR((H38/H34-1)*100,"-")</f>
        <v>7.3798873109574004</v>
      </c>
      <c r="K38" s="3">
        <f>IFERROR(AVERAGE(Raw!E107:E109),"-")</f>
        <v>21913.529259250372</v>
      </c>
      <c r="L38" s="5">
        <f t="shared" ref="L38:L39" si="58">IFERROR((K38/K37-1)*100,"-")</f>
        <v>16.446493868828348</v>
      </c>
      <c r="M38" s="10">
        <f t="shared" ref="M38:M39" si="59">IFERROR((K38/K34-1)*100,"-")</f>
        <v>32.022726885714611</v>
      </c>
      <c r="O38" s="9"/>
      <c r="W38" s="7"/>
    </row>
    <row r="39" spans="1:23" ht="16.5" customHeight="1" x14ac:dyDescent="0.3">
      <c r="A39" s="16" t="s">
        <v>153</v>
      </c>
      <c r="B39" s="2">
        <f>분기실적!B57</f>
        <v>765655</v>
      </c>
      <c r="C39" s="2">
        <f>분기실적!C57</f>
        <v>138667</v>
      </c>
      <c r="E39" s="17">
        <f>IFERROR(AVERAGE(Raw!B110:B112),"-")</f>
        <v>6359653.666666667</v>
      </c>
      <c r="F39" s="18">
        <f t="shared" si="54"/>
        <v>-7.5785226866764699E-2</v>
      </c>
      <c r="G39" s="18">
        <f t="shared" si="55"/>
        <v>38.083637790078306</v>
      </c>
      <c r="H39" s="26">
        <f>IFERROR(AVERAGE(Raw!D110:D112),"-")</f>
        <v>303.77000000000004</v>
      </c>
      <c r="I39" s="18">
        <f t="shared" si="56"/>
        <v>4.6125200745239958</v>
      </c>
      <c r="J39" s="27">
        <f t="shared" si="57"/>
        <v>3.9364959882298489</v>
      </c>
      <c r="K39" s="19">
        <f>IFERROR(AVERAGE(Raw!E110:E112),"-")</f>
        <v>20947.580309374007</v>
      </c>
      <c r="L39" s="18">
        <f t="shared" si="58"/>
        <v>-4.4080026473536149</v>
      </c>
      <c r="M39" s="20">
        <f t="shared" si="59"/>
        <v>32.134616666464467</v>
      </c>
      <c r="O39" s="9"/>
      <c r="W39" s="7"/>
    </row>
    <row r="40" spans="1:23" ht="16.5" customHeight="1" x14ac:dyDescent="0.3">
      <c r="A40" s="2" t="s">
        <v>154</v>
      </c>
      <c r="B40" s="2">
        <f>분기실적!B58</f>
        <v>777815</v>
      </c>
      <c r="C40" s="2">
        <f>분기실적!C58</f>
        <v>141214</v>
      </c>
      <c r="E40" s="8">
        <f>AVERAGE(Raw!B113:B115)</f>
        <v>5877166</v>
      </c>
      <c r="F40" s="5">
        <f t="shared" ref="F40:F41" si="60">(E40/E39-1)*100</f>
        <v>-7.5866972001253146</v>
      </c>
      <c r="G40" s="5">
        <f t="shared" ref="G40:G41" si="61">(E40/E36-1)*100</f>
        <v>24.848991935355368</v>
      </c>
      <c r="H40" s="23">
        <f>AVERAGE(Raw!D113:D115)</f>
        <v>297.62533333333334</v>
      </c>
      <c r="I40" s="5">
        <f t="shared" ref="I40:I41" si="62">(H40/H39-1)*100</f>
        <v>-2.0228023394893158</v>
      </c>
      <c r="J40" s="25">
        <f t="shared" ref="J40:J41" si="63">(H40/H36-1)*100</f>
        <v>5.8313716844578201</v>
      </c>
      <c r="K40" s="3">
        <f>AVERAGE(Raw!E113:E115)</f>
        <v>19725.255834650798</v>
      </c>
      <c r="L40" s="5">
        <f t="shared" ref="L40:L41" si="64">(K40/K39-1)*100</f>
        <v>-5.8351583174321098</v>
      </c>
      <c r="M40" s="10">
        <f t="shared" ref="M40:M41" si="65">(K40/K36-1)*100</f>
        <v>17.18029955118212</v>
      </c>
      <c r="O40" s="9"/>
      <c r="W40" s="7"/>
    </row>
    <row r="41" spans="1:23" ht="16.5" customHeight="1" x14ac:dyDescent="0.3">
      <c r="A41" s="2" t="s">
        <v>155</v>
      </c>
      <c r="B41" s="2">
        <f>분기실적!B59</f>
        <v>772036</v>
      </c>
      <c r="C41" s="2">
        <f>분기실적!C59</f>
        <v>140970</v>
      </c>
      <c r="E41" s="8">
        <f>AVERAGE(Raw!B116:B118)</f>
        <v>5923258.666666667</v>
      </c>
      <c r="F41" s="5">
        <f t="shared" si="60"/>
        <v>0.78426688418646862</v>
      </c>
      <c r="G41" s="5">
        <f t="shared" si="61"/>
        <v>5.2551907841018153</v>
      </c>
      <c r="H41" s="23">
        <f>AVERAGE(Raw!D116:D118)</f>
        <v>294.14299999999997</v>
      </c>
      <c r="I41" s="5">
        <f t="shared" si="62"/>
        <v>-1.1700392887702304</v>
      </c>
      <c r="J41" s="25">
        <f t="shared" si="63"/>
        <v>-1.7867895107642751</v>
      </c>
      <c r="K41" s="3">
        <f>AVERAGE(Raw!E116:E118)</f>
        <v>20181.313924167018</v>
      </c>
      <c r="L41" s="5">
        <f t="shared" si="64"/>
        <v>2.3120515816837939</v>
      </c>
      <c r="M41" s="10">
        <f t="shared" si="65"/>
        <v>7.2416597223101009</v>
      </c>
      <c r="O41" s="9"/>
      <c r="W41" s="7"/>
    </row>
    <row r="42" spans="1:23" ht="16.5" customHeight="1" x14ac:dyDescent="0.3">
      <c r="A42" s="2" t="s">
        <v>156</v>
      </c>
      <c r="B42" s="2">
        <f>분기실적!B60</f>
        <v>767817</v>
      </c>
      <c r="C42" s="2">
        <f>분기실적!C60</f>
        <v>108520</v>
      </c>
      <c r="E42" s="8">
        <f>IFERROR(AVERAGE(Raw!B119:B121),"-")</f>
        <v>5191739.333333333</v>
      </c>
      <c r="F42" s="5">
        <f t="shared" ref="F42:F43" si="66">IFERROR((E42/E41-1)*100,"-")</f>
        <v>-12.349947461352361</v>
      </c>
      <c r="G42" s="5">
        <f t="shared" ref="G42:G43" si="67">IFERROR((E42/E38-1)*100,"-")</f>
        <v>-18.426300647589223</v>
      </c>
      <c r="H42" s="23">
        <f>IFERROR(AVERAGE(Raw!D119:D121),"-")</f>
        <v>304.5986666666667</v>
      </c>
      <c r="I42" s="5">
        <f t="shared" ref="I42:I43" si="68">IFERROR((H42/H41-1)*100,"-")</f>
        <v>3.5546202584004094</v>
      </c>
      <c r="J42" s="25">
        <f t="shared" ref="J42:J43" si="69">IFERROR((H42/H38-1)*100,"-")</f>
        <v>4.8978968671689493</v>
      </c>
      <c r="K42" s="3">
        <f>IFERROR(AVERAGE(Raw!E119:E121),"-")</f>
        <v>17132.061613879923</v>
      </c>
      <c r="L42" s="5">
        <f t="shared" ref="L42:L43" si="70">IFERROR((K42/K41-1)*100,"-")</f>
        <v>-15.109285360432512</v>
      </c>
      <c r="M42" s="10">
        <f t="shared" ref="M42:M43" si="71">IFERROR((K42/K38-1)*100,"-")</f>
        <v>-21.819705939663024</v>
      </c>
      <c r="O42" s="28"/>
      <c r="P42" s="29"/>
      <c r="Q42" s="29"/>
      <c r="R42" s="29"/>
      <c r="S42" s="29"/>
      <c r="T42" s="29"/>
      <c r="U42" s="29"/>
      <c r="V42" s="29"/>
      <c r="W42" s="30"/>
    </row>
    <row r="43" spans="1:23" ht="16.5" customHeight="1" x14ac:dyDescent="0.3">
      <c r="A43" s="16" t="s">
        <v>157</v>
      </c>
      <c r="E43" s="17">
        <f>IFERROR(AVERAGE(Raw!B122:B124),"-")</f>
        <v>3600391.6666666665</v>
      </c>
      <c r="F43" s="18">
        <f t="shared" si="66"/>
        <v>-30.651532453670949</v>
      </c>
      <c r="G43" s="18">
        <f t="shared" si="67"/>
        <v>-43.386985276609146</v>
      </c>
      <c r="H43" s="26">
        <f>IFERROR(AVERAGE(Raw!D122:D124),"-")</f>
        <v>317.26566666666668</v>
      </c>
      <c r="I43" s="18">
        <f t="shared" si="68"/>
        <v>4.1585868180644248</v>
      </c>
      <c r="J43" s="27">
        <f t="shared" si="69"/>
        <v>4.44272530752432</v>
      </c>
      <c r="K43" s="19">
        <f>IFERROR(AVERAGE(Raw!E122:E124),"-")</f>
        <v>11355.880280253245</v>
      </c>
      <c r="L43" s="18">
        <f t="shared" si="70"/>
        <v>-33.715623162054101</v>
      </c>
      <c r="M43" s="20">
        <f t="shared" si="71"/>
        <v>-45.789059583308976</v>
      </c>
    </row>
    <row r="44" spans="1:23" ht="16.5" customHeight="1" x14ac:dyDescent="0.3">
      <c r="A44" s="2" t="s">
        <v>158</v>
      </c>
      <c r="E44" s="8"/>
      <c r="F44" s="5"/>
      <c r="G44" s="5"/>
      <c r="H44" s="23"/>
      <c r="I44" s="5"/>
      <c r="J44" s="25"/>
      <c r="K44" s="3"/>
      <c r="L44" s="5"/>
      <c r="M44" s="10"/>
      <c r="O44" s="68" t="s">
        <v>98</v>
      </c>
      <c r="P44" s="69"/>
      <c r="Q44" s="69"/>
      <c r="R44" s="69"/>
      <c r="S44" s="69"/>
      <c r="T44" s="69"/>
      <c r="U44" s="69"/>
      <c r="V44" s="69"/>
      <c r="W44" s="70"/>
    </row>
    <row r="45" spans="1:23" ht="16.5" customHeight="1" x14ac:dyDescent="0.3">
      <c r="A45" s="2" t="s">
        <v>159</v>
      </c>
      <c r="E45" s="8"/>
      <c r="F45" s="5" t="str">
        <f>IFERROR((E45/E44-1)*100," ")</f>
        <v xml:space="preserve"> </v>
      </c>
      <c r="G45" s="5"/>
      <c r="H45" s="23"/>
      <c r="I45" s="5"/>
      <c r="J45" s="25"/>
      <c r="K45" s="3"/>
      <c r="L45" s="5"/>
      <c r="M45" s="10"/>
      <c r="O45" s="71" t="s">
        <v>100</v>
      </c>
      <c r="P45" s="72"/>
      <c r="Q45" s="72"/>
      <c r="R45" s="72"/>
      <c r="S45" s="72"/>
      <c r="T45" s="72"/>
      <c r="U45" s="72"/>
      <c r="V45" s="72"/>
      <c r="W45" s="73"/>
    </row>
    <row r="46" spans="1:23" ht="16.5" customHeight="1" x14ac:dyDescent="0.3">
      <c r="A46" s="2" t="s">
        <v>160</v>
      </c>
      <c r="E46" s="8"/>
      <c r="F46" s="5" t="str">
        <f>IFERROR((E46/E45-1)*100," ")</f>
        <v xml:space="preserve"> </v>
      </c>
      <c r="G46" s="5"/>
      <c r="H46" s="23"/>
      <c r="I46" s="5"/>
      <c r="J46" s="25"/>
      <c r="K46" s="3"/>
      <c r="L46" s="5"/>
      <c r="M46" s="10"/>
      <c r="O46" s="9"/>
      <c r="W46" s="7"/>
    </row>
    <row r="47" spans="1:23" ht="16.5" customHeight="1" x14ac:dyDescent="0.3">
      <c r="A47" s="16" t="s">
        <v>161</v>
      </c>
      <c r="E47" s="17"/>
      <c r="F47" s="18" t="str">
        <f>IFERROR((E47/E46-1)*100," ")</f>
        <v xml:space="preserve"> </v>
      </c>
      <c r="G47" s="18"/>
      <c r="H47" s="26"/>
      <c r="I47" s="18"/>
      <c r="J47" s="27"/>
      <c r="K47" s="19"/>
      <c r="L47" s="18"/>
      <c r="M47" s="20"/>
      <c r="O47" s="9"/>
      <c r="W47" s="7"/>
    </row>
    <row r="48" spans="1:23" ht="16.5" customHeight="1" x14ac:dyDescent="0.3">
      <c r="O48" s="9"/>
      <c r="W48" s="7"/>
    </row>
    <row r="49" spans="15:23" ht="16.5" customHeight="1" x14ac:dyDescent="0.3">
      <c r="O49" s="9"/>
      <c r="W49" s="7"/>
    </row>
    <row r="50" spans="15:23" ht="16.5" customHeight="1" x14ac:dyDescent="0.3">
      <c r="O50" s="9"/>
      <c r="W50" s="7"/>
    </row>
    <row r="51" spans="15:23" ht="16.5" customHeight="1" x14ac:dyDescent="0.3">
      <c r="O51" s="9"/>
      <c r="W51" s="7"/>
    </row>
    <row r="52" spans="15:23" ht="16.5" customHeight="1" x14ac:dyDescent="0.3">
      <c r="O52" s="9"/>
      <c r="W52" s="7"/>
    </row>
    <row r="53" spans="15:23" ht="16.5" customHeight="1" x14ac:dyDescent="0.3">
      <c r="O53" s="9"/>
      <c r="W53" s="7"/>
    </row>
    <row r="54" spans="15:23" ht="16.5" customHeight="1" x14ac:dyDescent="0.3">
      <c r="O54" s="9"/>
      <c r="W54" s="7"/>
    </row>
    <row r="55" spans="15:23" ht="16.5" customHeight="1" x14ac:dyDescent="0.3">
      <c r="O55" s="9"/>
      <c r="W55" s="7"/>
    </row>
    <row r="56" spans="15:23" ht="16.5" customHeight="1" x14ac:dyDescent="0.3">
      <c r="O56" s="9"/>
      <c r="W56" s="7"/>
    </row>
    <row r="57" spans="15:23" ht="16.5" customHeight="1" x14ac:dyDescent="0.3">
      <c r="O57" s="9"/>
      <c r="W57" s="7"/>
    </row>
    <row r="58" spans="15:23" ht="16.5" customHeight="1" x14ac:dyDescent="0.3">
      <c r="O58" s="9"/>
      <c r="W58" s="7"/>
    </row>
    <row r="59" spans="15:23" ht="16.5" customHeight="1" x14ac:dyDescent="0.3">
      <c r="O59" s="9"/>
      <c r="W59" s="7"/>
    </row>
    <row r="60" spans="15:23" ht="16.5" customHeight="1" x14ac:dyDescent="0.3">
      <c r="O60" s="9"/>
      <c r="W60" s="7"/>
    </row>
    <row r="61" spans="15:23" ht="16.5" customHeight="1" x14ac:dyDescent="0.3">
      <c r="O61" s="9"/>
      <c r="W61" s="7"/>
    </row>
    <row r="62" spans="15:23" ht="16.5" customHeight="1" x14ac:dyDescent="0.3">
      <c r="O62" s="9"/>
      <c r="W62" s="7"/>
    </row>
    <row r="63" spans="15:23" ht="16.5" customHeight="1" x14ac:dyDescent="0.3">
      <c r="O63" s="28"/>
      <c r="P63" s="29"/>
      <c r="Q63" s="29"/>
      <c r="R63" s="29"/>
      <c r="S63" s="29"/>
      <c r="T63" s="29"/>
      <c r="U63" s="29"/>
      <c r="V63" s="29"/>
      <c r="W63" s="30"/>
    </row>
  </sheetData>
  <mergeCells count="9">
    <mergeCell ref="O44:W44"/>
    <mergeCell ref="O45:W45"/>
    <mergeCell ref="E2:M2"/>
    <mergeCell ref="B2:C2"/>
    <mergeCell ref="A2:A3"/>
    <mergeCell ref="O2:W2"/>
    <mergeCell ref="O3:W3"/>
    <mergeCell ref="O23:W23"/>
    <mergeCell ref="O24:W2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60"/>
  <sheetViews>
    <sheetView workbookViewId="0">
      <selection activeCell="A17" sqref="A17:L17"/>
    </sheetView>
  </sheetViews>
  <sheetFormatPr defaultRowHeight="16.5" x14ac:dyDescent="0.3"/>
  <sheetData>
    <row r="2" spans="1:44" x14ac:dyDescent="0.3">
      <c r="A2" t="s">
        <v>172</v>
      </c>
      <c r="B2">
        <v>2022.09</v>
      </c>
      <c r="C2">
        <v>2022.06</v>
      </c>
      <c r="D2">
        <v>2022.03</v>
      </c>
      <c r="E2">
        <v>2021.12</v>
      </c>
      <c r="F2">
        <v>2021.09</v>
      </c>
      <c r="G2">
        <v>2021.06</v>
      </c>
      <c r="H2">
        <v>2021.03</v>
      </c>
      <c r="I2">
        <v>2020.12</v>
      </c>
      <c r="J2">
        <v>2020.09</v>
      </c>
      <c r="K2">
        <v>2020.06</v>
      </c>
      <c r="L2">
        <v>2020.03</v>
      </c>
      <c r="M2">
        <v>2019.12</v>
      </c>
      <c r="N2">
        <v>2019.09</v>
      </c>
      <c r="O2">
        <v>2019.06</v>
      </c>
      <c r="P2">
        <v>2019.03</v>
      </c>
      <c r="Q2">
        <v>2018.12</v>
      </c>
      <c r="R2">
        <v>2018.09</v>
      </c>
      <c r="S2">
        <v>2018.06</v>
      </c>
      <c r="T2">
        <v>2018.03</v>
      </c>
      <c r="U2">
        <v>2017.12</v>
      </c>
      <c r="V2">
        <v>2017.09</v>
      </c>
      <c r="W2">
        <v>2017.06</v>
      </c>
      <c r="X2">
        <v>2017.03</v>
      </c>
      <c r="Y2">
        <v>2016.12</v>
      </c>
      <c r="Z2">
        <v>2016.09</v>
      </c>
      <c r="AA2">
        <v>2016.06</v>
      </c>
      <c r="AB2">
        <v>2016.03</v>
      </c>
      <c r="AC2">
        <v>2015.12</v>
      </c>
      <c r="AD2">
        <v>2015.09</v>
      </c>
      <c r="AE2">
        <v>2015.06</v>
      </c>
      <c r="AF2">
        <v>2015.03</v>
      </c>
      <c r="AG2">
        <v>2014.12</v>
      </c>
      <c r="AH2">
        <v>2014.09</v>
      </c>
      <c r="AI2">
        <v>2014.06</v>
      </c>
      <c r="AJ2">
        <v>2014.03</v>
      </c>
      <c r="AK2">
        <v>2013.12</v>
      </c>
      <c r="AL2">
        <v>2013.09</v>
      </c>
      <c r="AM2">
        <v>2013.06</v>
      </c>
      <c r="AN2">
        <v>2013.03</v>
      </c>
      <c r="AO2">
        <v>2012.12</v>
      </c>
      <c r="AP2">
        <v>2012.09</v>
      </c>
      <c r="AQ2">
        <v>2012.06</v>
      </c>
      <c r="AR2">
        <v>2012.03</v>
      </c>
    </row>
    <row r="3" spans="1:44" x14ac:dyDescent="0.3">
      <c r="A3" t="s">
        <v>93</v>
      </c>
      <c r="B3" s="1">
        <v>767817</v>
      </c>
      <c r="C3" s="1">
        <v>772036</v>
      </c>
      <c r="D3" s="1">
        <v>777815</v>
      </c>
      <c r="E3" s="1">
        <v>765655</v>
      </c>
      <c r="F3" s="1">
        <v>739792</v>
      </c>
      <c r="G3" s="1">
        <v>636716</v>
      </c>
      <c r="H3" s="1">
        <v>653885</v>
      </c>
      <c r="I3" s="1">
        <v>615515</v>
      </c>
      <c r="J3" s="1">
        <v>669642</v>
      </c>
      <c r="K3" s="1">
        <v>529661</v>
      </c>
      <c r="L3" s="1">
        <v>553252</v>
      </c>
      <c r="M3" s="1">
        <v>598848</v>
      </c>
      <c r="N3" s="1">
        <v>620035</v>
      </c>
      <c r="O3" s="1">
        <v>561271</v>
      </c>
      <c r="P3" s="1">
        <v>523855</v>
      </c>
      <c r="Q3" s="1">
        <v>592651</v>
      </c>
      <c r="R3" s="1">
        <v>654600</v>
      </c>
      <c r="S3" s="1">
        <v>584827</v>
      </c>
      <c r="T3" s="1">
        <v>605637</v>
      </c>
      <c r="U3" s="1">
        <v>659784</v>
      </c>
      <c r="V3" s="1">
        <v>620489</v>
      </c>
      <c r="W3" s="1">
        <v>610005</v>
      </c>
      <c r="X3" s="1">
        <v>505475</v>
      </c>
      <c r="Y3" s="1">
        <v>533317</v>
      </c>
      <c r="Z3" s="1">
        <v>478156</v>
      </c>
      <c r="AA3" s="1">
        <v>509371</v>
      </c>
      <c r="AB3" s="1">
        <v>497823</v>
      </c>
      <c r="AC3" s="1">
        <v>533155</v>
      </c>
      <c r="AD3" s="1">
        <v>516826</v>
      </c>
      <c r="AE3" s="1">
        <v>485375</v>
      </c>
      <c r="AF3" s="1">
        <v>471179</v>
      </c>
      <c r="AG3" s="1">
        <v>527301</v>
      </c>
      <c r="AH3" s="1">
        <v>474473</v>
      </c>
      <c r="AI3" s="1">
        <v>523532</v>
      </c>
      <c r="AJ3" s="1">
        <v>536753</v>
      </c>
      <c r="AK3" s="1">
        <v>592766</v>
      </c>
      <c r="AL3" s="1">
        <v>590835</v>
      </c>
      <c r="AM3" s="1">
        <v>574644</v>
      </c>
      <c r="AN3" s="1">
        <v>528681</v>
      </c>
      <c r="AO3" s="1">
        <v>560588</v>
      </c>
      <c r="AP3" s="1">
        <v>521773</v>
      </c>
      <c r="AQ3" s="1">
        <v>475970</v>
      </c>
      <c r="AR3" s="1">
        <v>452705</v>
      </c>
    </row>
    <row r="4" spans="1:44" x14ac:dyDescent="0.3">
      <c r="A4" t="s">
        <v>78</v>
      </c>
      <c r="B4" s="1">
        <v>108520</v>
      </c>
      <c r="C4" s="1">
        <v>140970</v>
      </c>
      <c r="D4" s="1">
        <v>141214</v>
      </c>
      <c r="E4" s="1">
        <v>138667</v>
      </c>
      <c r="F4" s="1">
        <v>158175</v>
      </c>
      <c r="G4" s="1">
        <v>125667</v>
      </c>
      <c r="H4" s="1">
        <v>93829</v>
      </c>
      <c r="I4" s="1">
        <v>90470</v>
      </c>
      <c r="J4" s="1">
        <v>123532</v>
      </c>
      <c r="K4" s="1">
        <v>81463</v>
      </c>
      <c r="L4" s="1">
        <v>64473</v>
      </c>
      <c r="M4" s="1">
        <v>71603</v>
      </c>
      <c r="N4" s="1">
        <v>77779</v>
      </c>
      <c r="O4" s="1">
        <v>65971</v>
      </c>
      <c r="P4" s="1">
        <v>62333</v>
      </c>
      <c r="Q4" s="1">
        <v>108006</v>
      </c>
      <c r="R4" s="1">
        <v>175749</v>
      </c>
      <c r="S4" s="1">
        <v>148690</v>
      </c>
      <c r="T4" s="1">
        <v>156422</v>
      </c>
      <c r="U4" s="1">
        <v>151470</v>
      </c>
      <c r="V4" s="1">
        <v>145332</v>
      </c>
      <c r="W4" s="1">
        <v>140665</v>
      </c>
      <c r="X4" s="1">
        <v>98984</v>
      </c>
      <c r="Y4" s="1">
        <v>92208</v>
      </c>
      <c r="Z4" s="1">
        <v>52001</v>
      </c>
      <c r="AA4" s="1">
        <v>81440</v>
      </c>
      <c r="AB4" s="1">
        <v>66758</v>
      </c>
      <c r="AC4" s="1">
        <v>61428</v>
      </c>
      <c r="AD4" s="1">
        <v>73934</v>
      </c>
      <c r="AE4" s="1">
        <v>68979</v>
      </c>
      <c r="AF4" s="1">
        <v>59794</v>
      </c>
      <c r="AG4" s="1">
        <v>52884</v>
      </c>
      <c r="AH4" s="1">
        <v>40605</v>
      </c>
      <c r="AI4" s="1">
        <v>71873</v>
      </c>
      <c r="AJ4" s="1">
        <v>84888</v>
      </c>
      <c r="AK4" s="1">
        <v>83113</v>
      </c>
      <c r="AL4" s="1">
        <v>101636</v>
      </c>
      <c r="AM4" s="1">
        <v>95307</v>
      </c>
      <c r="AN4" s="1">
        <v>87795</v>
      </c>
      <c r="AO4" s="1">
        <v>90259</v>
      </c>
      <c r="AP4" s="1">
        <v>79933</v>
      </c>
      <c r="AQ4" s="1">
        <v>63935</v>
      </c>
      <c r="AR4" s="1">
        <v>56366</v>
      </c>
    </row>
    <row r="5" spans="1:44" x14ac:dyDescent="0.3">
      <c r="A5" t="s">
        <v>162</v>
      </c>
      <c r="B5" s="1">
        <v>91439</v>
      </c>
      <c r="C5" s="1">
        <v>109545</v>
      </c>
      <c r="D5" s="1">
        <v>111291</v>
      </c>
      <c r="E5" s="1">
        <v>106431</v>
      </c>
      <c r="F5" s="1">
        <v>120572</v>
      </c>
      <c r="G5" s="1">
        <v>94507</v>
      </c>
      <c r="H5" s="1">
        <v>70928</v>
      </c>
      <c r="I5" s="1">
        <v>64455</v>
      </c>
      <c r="J5" s="1">
        <v>92668</v>
      </c>
      <c r="K5" s="1">
        <v>54890</v>
      </c>
      <c r="L5" s="1">
        <v>48896</v>
      </c>
      <c r="M5" s="1">
        <v>52280</v>
      </c>
      <c r="N5" s="1">
        <v>61050</v>
      </c>
      <c r="O5" s="1">
        <v>50645</v>
      </c>
      <c r="P5" s="1">
        <v>51075</v>
      </c>
      <c r="Q5" s="1">
        <v>83301</v>
      </c>
      <c r="R5" s="1">
        <v>129674</v>
      </c>
      <c r="S5" s="1">
        <v>109815</v>
      </c>
      <c r="T5" s="1">
        <v>116118</v>
      </c>
      <c r="U5" s="1">
        <v>120163</v>
      </c>
      <c r="V5" s="1">
        <v>110398</v>
      </c>
      <c r="W5" s="1">
        <v>107999</v>
      </c>
      <c r="X5" s="1">
        <v>74885</v>
      </c>
      <c r="Y5" s="1">
        <v>69172</v>
      </c>
      <c r="Z5" s="1">
        <v>44088</v>
      </c>
      <c r="AA5" s="1">
        <v>58262</v>
      </c>
      <c r="AB5" s="1">
        <v>52635</v>
      </c>
      <c r="AC5" s="1">
        <v>32425</v>
      </c>
      <c r="AD5" s="1">
        <v>53061</v>
      </c>
      <c r="AE5" s="1">
        <v>56267</v>
      </c>
      <c r="AF5" s="1">
        <v>45193</v>
      </c>
      <c r="AG5" s="1">
        <v>52859</v>
      </c>
      <c r="AH5" s="1">
        <v>41354</v>
      </c>
      <c r="AI5" s="1">
        <v>61765</v>
      </c>
      <c r="AJ5" s="1">
        <v>74847</v>
      </c>
      <c r="AK5" s="1">
        <v>72197</v>
      </c>
      <c r="AL5" s="1">
        <v>80495</v>
      </c>
      <c r="AM5" s="1">
        <v>75750</v>
      </c>
      <c r="AN5" s="1">
        <v>69769</v>
      </c>
      <c r="AO5" s="1">
        <v>68506</v>
      </c>
      <c r="AP5" s="1">
        <v>64249</v>
      </c>
      <c r="AQ5" s="1">
        <v>50490</v>
      </c>
      <c r="AR5" s="1">
        <v>48609</v>
      </c>
    </row>
    <row r="6" spans="1:44" x14ac:dyDescent="0.3">
      <c r="A6" t="s">
        <v>163</v>
      </c>
      <c r="B6">
        <v>14.13</v>
      </c>
      <c r="C6">
        <v>18.260000000000002</v>
      </c>
      <c r="D6">
        <v>18.16</v>
      </c>
      <c r="E6">
        <v>18.11</v>
      </c>
      <c r="F6">
        <v>21.38</v>
      </c>
      <c r="G6">
        <v>19.739999999999998</v>
      </c>
      <c r="H6">
        <v>14.35</v>
      </c>
      <c r="I6">
        <v>14.7</v>
      </c>
      <c r="J6">
        <v>18.45</v>
      </c>
      <c r="K6">
        <v>15.38</v>
      </c>
      <c r="L6">
        <v>11.65</v>
      </c>
      <c r="M6">
        <v>11.96</v>
      </c>
      <c r="N6">
        <v>12.54</v>
      </c>
      <c r="O6">
        <v>11.75</v>
      </c>
      <c r="P6">
        <v>11.9</v>
      </c>
      <c r="Q6">
        <v>18.22</v>
      </c>
      <c r="R6">
        <v>26.85</v>
      </c>
      <c r="S6">
        <v>25.42</v>
      </c>
      <c r="T6">
        <v>25.83</v>
      </c>
      <c r="U6">
        <v>22.96</v>
      </c>
      <c r="V6">
        <v>23.42</v>
      </c>
      <c r="W6">
        <v>23.06</v>
      </c>
      <c r="X6">
        <v>19.579999999999998</v>
      </c>
      <c r="Y6">
        <v>17.29</v>
      </c>
      <c r="Z6">
        <v>10.88</v>
      </c>
      <c r="AA6">
        <v>15.99</v>
      </c>
      <c r="AB6">
        <v>13.41</v>
      </c>
      <c r="AC6">
        <v>11.52</v>
      </c>
      <c r="AD6">
        <v>14.31</v>
      </c>
      <c r="AE6">
        <v>14.21</v>
      </c>
      <c r="AF6">
        <v>12.69</v>
      </c>
      <c r="AG6">
        <v>10.029999999999999</v>
      </c>
      <c r="AH6">
        <v>8.56</v>
      </c>
      <c r="AI6">
        <v>13.73</v>
      </c>
      <c r="AJ6">
        <v>15.82</v>
      </c>
      <c r="AK6">
        <v>14.02</v>
      </c>
      <c r="AL6">
        <v>17.2</v>
      </c>
      <c r="AM6">
        <v>16.59</v>
      </c>
      <c r="AN6">
        <v>16.61</v>
      </c>
      <c r="AO6">
        <v>16.100000000000001</v>
      </c>
      <c r="AP6">
        <v>15.32</v>
      </c>
      <c r="AQ6">
        <v>13.43</v>
      </c>
      <c r="AR6">
        <v>12.45</v>
      </c>
    </row>
    <row r="7" spans="1:44" x14ac:dyDescent="0.3">
      <c r="A7" t="s">
        <v>164</v>
      </c>
      <c r="B7">
        <v>11.91</v>
      </c>
      <c r="C7">
        <v>14.19</v>
      </c>
      <c r="D7">
        <v>14.31</v>
      </c>
      <c r="E7">
        <v>13.9</v>
      </c>
      <c r="F7">
        <v>16.3</v>
      </c>
      <c r="G7">
        <v>14.84</v>
      </c>
      <c r="H7">
        <v>10.85</v>
      </c>
      <c r="I7">
        <v>10.47</v>
      </c>
      <c r="J7">
        <v>13.84</v>
      </c>
      <c r="K7">
        <v>10.36</v>
      </c>
      <c r="L7">
        <v>8.84</v>
      </c>
      <c r="M7">
        <v>8.73</v>
      </c>
      <c r="N7">
        <v>9.85</v>
      </c>
      <c r="O7">
        <v>9.02</v>
      </c>
      <c r="P7">
        <v>9.75</v>
      </c>
      <c r="Q7">
        <v>14.06</v>
      </c>
      <c r="R7">
        <v>19.809999999999999</v>
      </c>
      <c r="S7">
        <v>18.78</v>
      </c>
      <c r="T7">
        <v>19.170000000000002</v>
      </c>
      <c r="U7">
        <v>18.21</v>
      </c>
      <c r="V7">
        <v>17.79</v>
      </c>
      <c r="W7">
        <v>17.7</v>
      </c>
      <c r="X7">
        <v>14.81</v>
      </c>
      <c r="Y7">
        <v>12.97</v>
      </c>
      <c r="Z7">
        <v>9.2200000000000006</v>
      </c>
      <c r="AA7">
        <v>11.44</v>
      </c>
      <c r="AB7">
        <v>10.57</v>
      </c>
      <c r="AC7">
        <v>6.08</v>
      </c>
      <c r="AD7">
        <v>10.27</v>
      </c>
      <c r="AE7">
        <v>11.59</v>
      </c>
      <c r="AF7">
        <v>9.59</v>
      </c>
      <c r="AG7">
        <v>10.02</v>
      </c>
      <c r="AH7">
        <v>8.7200000000000006</v>
      </c>
      <c r="AI7">
        <v>11.8</v>
      </c>
      <c r="AJ7">
        <v>13.94</v>
      </c>
      <c r="AK7">
        <v>12.18</v>
      </c>
      <c r="AL7">
        <v>13.62</v>
      </c>
      <c r="AM7">
        <v>13.18</v>
      </c>
      <c r="AN7">
        <v>13.2</v>
      </c>
      <c r="AO7">
        <v>12.22</v>
      </c>
      <c r="AP7">
        <v>12.31</v>
      </c>
      <c r="AQ7">
        <v>10.61</v>
      </c>
      <c r="AR7">
        <v>10.74</v>
      </c>
    </row>
    <row r="8" spans="1:44" x14ac:dyDescent="0.3">
      <c r="A8" t="s">
        <v>165</v>
      </c>
      <c r="B8">
        <v>2.73</v>
      </c>
      <c r="C8">
        <v>3.44</v>
      </c>
      <c r="D8">
        <v>3.63</v>
      </c>
      <c r="E8">
        <v>3.59</v>
      </c>
      <c r="F8">
        <v>4.18</v>
      </c>
      <c r="G8">
        <v>3.45</v>
      </c>
      <c r="H8">
        <v>2.67</v>
      </c>
      <c r="I8">
        <v>2.41</v>
      </c>
      <c r="J8">
        <v>3.46</v>
      </c>
      <c r="K8">
        <v>2.1</v>
      </c>
      <c r="L8">
        <v>1.89</v>
      </c>
      <c r="M8">
        <v>2.0499999999999998</v>
      </c>
      <c r="N8">
        <v>2.39</v>
      </c>
      <c r="O8">
        <v>2.0299999999999998</v>
      </c>
      <c r="P8">
        <v>2.08</v>
      </c>
      <c r="Q8">
        <v>3.47</v>
      </c>
      <c r="R8">
        <v>5.53</v>
      </c>
      <c r="S8">
        <v>4.87</v>
      </c>
      <c r="T8">
        <v>5.38</v>
      </c>
      <c r="U8">
        <v>5.8</v>
      </c>
      <c r="V8">
        <v>5.42</v>
      </c>
      <c r="W8">
        <v>5.58</v>
      </c>
      <c r="X8">
        <v>4.09</v>
      </c>
      <c r="Y8">
        <v>3.71</v>
      </c>
      <c r="Z8">
        <v>2.54</v>
      </c>
      <c r="AA8">
        <v>3.32</v>
      </c>
      <c r="AB8">
        <v>3.06</v>
      </c>
      <c r="AC8">
        <v>1.88</v>
      </c>
      <c r="AD8">
        <v>3.04</v>
      </c>
      <c r="AE8">
        <v>3.35</v>
      </c>
      <c r="AF8">
        <v>2.8</v>
      </c>
      <c r="AG8">
        <v>3.26</v>
      </c>
      <c r="AH8">
        <v>2.62</v>
      </c>
      <c r="AI8">
        <v>4.0199999999999996</v>
      </c>
      <c r="AJ8">
        <v>4.99</v>
      </c>
      <c r="AK8">
        <v>5</v>
      </c>
      <c r="AL8">
        <v>5.78</v>
      </c>
      <c r="AM8">
        <v>5.68</v>
      </c>
      <c r="AN8">
        <v>5.62</v>
      </c>
      <c r="AO8">
        <v>5.85</v>
      </c>
      <c r="AP8">
        <v>5.72</v>
      </c>
      <c r="AQ8">
        <v>4.68</v>
      </c>
      <c r="AR8">
        <v>4.71</v>
      </c>
    </row>
    <row r="9" spans="1:44" x14ac:dyDescent="0.3">
      <c r="A9" t="s">
        <v>166</v>
      </c>
      <c r="B9">
        <v>361</v>
      </c>
      <c r="C9">
        <v>361</v>
      </c>
      <c r="D9">
        <v>361</v>
      </c>
      <c r="E9">
        <v>361</v>
      </c>
      <c r="F9">
        <v>361</v>
      </c>
      <c r="G9">
        <v>361</v>
      </c>
      <c r="H9">
        <v>361</v>
      </c>
      <c r="I9" s="1">
        <v>1932</v>
      </c>
      <c r="J9">
        <v>354</v>
      </c>
      <c r="K9">
        <v>354</v>
      </c>
      <c r="L9">
        <v>354</v>
      </c>
      <c r="M9">
        <v>354</v>
      </c>
      <c r="N9">
        <v>354</v>
      </c>
      <c r="O9">
        <v>354</v>
      </c>
      <c r="P9">
        <v>354</v>
      </c>
      <c r="Q9">
        <v>354</v>
      </c>
      <c r="R9">
        <v>354</v>
      </c>
      <c r="S9">
        <v>354</v>
      </c>
      <c r="T9">
        <v>354</v>
      </c>
      <c r="U9">
        <v>430</v>
      </c>
      <c r="V9">
        <v>140</v>
      </c>
      <c r="W9">
        <v>140</v>
      </c>
      <c r="X9">
        <v>140</v>
      </c>
      <c r="Y9">
        <v>550</v>
      </c>
      <c r="Z9" t="s">
        <v>167</v>
      </c>
      <c r="AA9">
        <v>20</v>
      </c>
      <c r="AB9" t="s">
        <v>167</v>
      </c>
      <c r="AC9">
        <v>400</v>
      </c>
      <c r="AD9" t="s">
        <v>167</v>
      </c>
      <c r="AE9">
        <v>20</v>
      </c>
      <c r="AF9" t="s">
        <v>167</v>
      </c>
      <c r="AG9">
        <v>390</v>
      </c>
      <c r="AH9" t="s">
        <v>167</v>
      </c>
      <c r="AI9">
        <v>10</v>
      </c>
      <c r="AJ9" t="s">
        <v>167</v>
      </c>
      <c r="AK9">
        <v>276</v>
      </c>
      <c r="AL9" t="s">
        <v>167</v>
      </c>
      <c r="AM9">
        <v>10</v>
      </c>
      <c r="AN9" t="s">
        <v>167</v>
      </c>
      <c r="AO9">
        <v>150</v>
      </c>
      <c r="AP9" t="s">
        <v>167</v>
      </c>
      <c r="AQ9">
        <v>10</v>
      </c>
      <c r="AR9" t="s">
        <v>167</v>
      </c>
    </row>
    <row r="10" spans="1:44" x14ac:dyDescent="0.3">
      <c r="A10" t="s">
        <v>168</v>
      </c>
      <c r="B10" s="1">
        <v>1346</v>
      </c>
      <c r="C10" s="1">
        <v>1613</v>
      </c>
      <c r="D10" s="1">
        <v>1638</v>
      </c>
      <c r="E10" s="1">
        <v>1567</v>
      </c>
      <c r="F10" s="1">
        <v>1775</v>
      </c>
      <c r="G10" s="1">
        <v>1391</v>
      </c>
      <c r="H10" s="1">
        <v>1044</v>
      </c>
      <c r="I10">
        <v>949</v>
      </c>
      <c r="J10" s="1">
        <v>1364</v>
      </c>
      <c r="K10">
        <v>808</v>
      </c>
      <c r="L10">
        <v>720</v>
      </c>
      <c r="M10">
        <v>770</v>
      </c>
      <c r="N10">
        <v>899</v>
      </c>
      <c r="O10">
        <v>746</v>
      </c>
      <c r="P10">
        <v>752</v>
      </c>
      <c r="Q10" s="1">
        <v>1163</v>
      </c>
      <c r="R10" s="1">
        <v>1771</v>
      </c>
      <c r="S10" s="1">
        <v>1500</v>
      </c>
      <c r="T10" s="1">
        <v>1583</v>
      </c>
      <c r="U10" s="1">
        <v>1629</v>
      </c>
      <c r="V10" s="1">
        <v>1487</v>
      </c>
      <c r="W10" s="1">
        <v>1411</v>
      </c>
      <c r="X10">
        <v>929</v>
      </c>
      <c r="Y10">
        <v>858</v>
      </c>
      <c r="Z10">
        <v>542</v>
      </c>
      <c r="AA10">
        <v>708</v>
      </c>
      <c r="AB10">
        <v>630</v>
      </c>
      <c r="AC10">
        <v>381</v>
      </c>
      <c r="AD10">
        <v>624</v>
      </c>
      <c r="AE10">
        <v>661</v>
      </c>
      <c r="AF10">
        <v>531</v>
      </c>
      <c r="AG10">
        <v>621</v>
      </c>
      <c r="AH10">
        <v>486</v>
      </c>
      <c r="AI10">
        <v>726</v>
      </c>
      <c r="AJ10">
        <v>880</v>
      </c>
      <c r="AK10">
        <v>849</v>
      </c>
      <c r="AL10">
        <v>946</v>
      </c>
      <c r="AM10">
        <v>890</v>
      </c>
      <c r="AN10">
        <v>820</v>
      </c>
      <c r="AO10">
        <v>805</v>
      </c>
      <c r="AP10">
        <v>755</v>
      </c>
      <c r="AQ10">
        <v>594</v>
      </c>
      <c r="AR10">
        <v>571</v>
      </c>
    </row>
    <row r="11" spans="1:44" x14ac:dyDescent="0.3">
      <c r="A11" t="s">
        <v>169</v>
      </c>
      <c r="B11">
        <v>846</v>
      </c>
      <c r="C11" s="1">
        <v>1206</v>
      </c>
      <c r="D11" s="1">
        <v>1127</v>
      </c>
      <c r="E11" s="1">
        <v>1281</v>
      </c>
      <c r="F11" s="1">
        <v>1265</v>
      </c>
      <c r="G11" s="1">
        <v>1344</v>
      </c>
      <c r="H11">
        <v>669</v>
      </c>
      <c r="I11">
        <v>665</v>
      </c>
      <c r="J11">
        <v>776</v>
      </c>
      <c r="K11">
        <v>519</v>
      </c>
      <c r="L11">
        <v>339</v>
      </c>
      <c r="M11">
        <v>532</v>
      </c>
      <c r="N11">
        <v>675</v>
      </c>
      <c r="O11">
        <v>598</v>
      </c>
      <c r="P11">
        <v>455</v>
      </c>
      <c r="Q11">
        <v>848</v>
      </c>
      <c r="R11" s="1">
        <v>1394</v>
      </c>
      <c r="S11" s="1">
        <v>1103</v>
      </c>
      <c r="T11" s="1">
        <v>1152</v>
      </c>
      <c r="U11" s="1">
        <v>1356</v>
      </c>
      <c r="V11" s="1">
        <v>1048</v>
      </c>
      <c r="W11">
        <v>803</v>
      </c>
      <c r="X11">
        <v>605</v>
      </c>
      <c r="Y11">
        <v>579</v>
      </c>
      <c r="Z11">
        <v>207</v>
      </c>
      <c r="AA11">
        <v>334</v>
      </c>
      <c r="AB11">
        <v>297</v>
      </c>
      <c r="AC11">
        <v>349</v>
      </c>
      <c r="AD11">
        <v>369</v>
      </c>
      <c r="AE11">
        <v>428</v>
      </c>
      <c r="AF11">
        <v>293</v>
      </c>
      <c r="AG11">
        <v>405</v>
      </c>
      <c r="AH11">
        <v>203</v>
      </c>
      <c r="AI11">
        <v>523</v>
      </c>
      <c r="AJ11">
        <v>584</v>
      </c>
      <c r="AK11">
        <v>466</v>
      </c>
      <c r="AL11">
        <v>544</v>
      </c>
      <c r="AM11">
        <v>602</v>
      </c>
      <c r="AN11">
        <v>495</v>
      </c>
      <c r="AO11">
        <v>581</v>
      </c>
      <c r="AP11">
        <v>568</v>
      </c>
      <c r="AQ11">
        <v>436</v>
      </c>
      <c r="AR11">
        <v>460</v>
      </c>
    </row>
    <row r="12" spans="1:44" x14ac:dyDescent="0.3">
      <c r="A12" t="s">
        <v>170</v>
      </c>
      <c r="B12" s="1">
        <v>49387</v>
      </c>
      <c r="C12" s="1">
        <v>46937</v>
      </c>
      <c r="D12" s="1">
        <v>45106</v>
      </c>
      <c r="E12" s="1">
        <v>43611</v>
      </c>
      <c r="F12" s="1">
        <v>42447</v>
      </c>
      <c r="G12" s="1">
        <v>40361</v>
      </c>
      <c r="H12" s="1">
        <v>39126</v>
      </c>
      <c r="I12" s="1">
        <v>39406</v>
      </c>
      <c r="J12" s="1">
        <v>39446</v>
      </c>
      <c r="K12" s="1">
        <v>38534</v>
      </c>
      <c r="L12" s="1">
        <v>38053</v>
      </c>
      <c r="M12" s="1">
        <v>37528</v>
      </c>
      <c r="N12" s="1">
        <v>37600</v>
      </c>
      <c r="O12" s="1">
        <v>36789</v>
      </c>
      <c r="P12" s="1">
        <v>36142</v>
      </c>
      <c r="Q12" s="1">
        <v>35342</v>
      </c>
      <c r="R12" s="1">
        <v>34519</v>
      </c>
      <c r="S12" s="1">
        <v>33223</v>
      </c>
      <c r="T12" s="1">
        <v>31782</v>
      </c>
      <c r="U12" s="1">
        <v>30427</v>
      </c>
      <c r="V12" s="1">
        <v>29716</v>
      </c>
      <c r="W12" s="1">
        <v>28093</v>
      </c>
      <c r="X12" s="1">
        <v>26375</v>
      </c>
      <c r="Y12" s="1">
        <v>26636</v>
      </c>
      <c r="Z12" s="1">
        <v>24756</v>
      </c>
      <c r="AA12" s="1">
        <v>24830</v>
      </c>
      <c r="AB12" s="1">
        <v>24017</v>
      </c>
      <c r="AC12" s="1">
        <v>23715</v>
      </c>
      <c r="AD12" s="1">
        <v>23422</v>
      </c>
      <c r="AE12" s="1">
        <v>22537</v>
      </c>
      <c r="AF12" s="1">
        <v>21703</v>
      </c>
      <c r="AG12" s="1">
        <v>21664</v>
      </c>
      <c r="AH12" s="1">
        <v>20915</v>
      </c>
      <c r="AI12" s="1">
        <v>20398</v>
      </c>
      <c r="AJ12" s="1">
        <v>19879</v>
      </c>
      <c r="AK12" s="1">
        <v>19161</v>
      </c>
      <c r="AL12" s="1">
        <v>18469</v>
      </c>
      <c r="AM12" s="1">
        <v>17680</v>
      </c>
      <c r="AN12" s="1">
        <v>16472</v>
      </c>
      <c r="AO12" s="1">
        <v>15540</v>
      </c>
      <c r="AP12" s="1">
        <v>14910</v>
      </c>
      <c r="AQ12" s="1">
        <v>14313</v>
      </c>
      <c r="AR12" s="1">
        <v>13716</v>
      </c>
    </row>
    <row r="13" spans="1:44" x14ac:dyDescent="0.3">
      <c r="A13" t="s">
        <v>171</v>
      </c>
      <c r="B13">
        <v>1.1299999999999999</v>
      </c>
      <c r="C13">
        <v>1.07</v>
      </c>
      <c r="D13">
        <v>1.36</v>
      </c>
      <c r="E13">
        <v>1.58</v>
      </c>
      <c r="F13">
        <v>1.53</v>
      </c>
      <c r="G13">
        <v>1.76</v>
      </c>
      <c r="H13">
        <v>1.83</v>
      </c>
      <c r="I13">
        <v>1.81</v>
      </c>
      <c r="J13">
        <v>1.3</v>
      </c>
      <c r="K13">
        <v>1.2</v>
      </c>
      <c r="L13">
        <v>1.1000000000000001</v>
      </c>
      <c r="M13">
        <v>1.31</v>
      </c>
      <c r="N13">
        <v>1.1499999999999999</v>
      </c>
      <c r="O13">
        <v>1.1200000000000001</v>
      </c>
      <c r="P13">
        <v>1.0900000000000001</v>
      </c>
      <c r="Q13">
        <v>0.96</v>
      </c>
      <c r="R13">
        <v>1.27</v>
      </c>
      <c r="S13">
        <v>1.33</v>
      </c>
      <c r="T13">
        <v>1.46</v>
      </c>
      <c r="U13">
        <v>1.59</v>
      </c>
      <c r="V13">
        <v>1.63</v>
      </c>
      <c r="W13">
        <v>1.6</v>
      </c>
      <c r="X13">
        <v>1.58</v>
      </c>
      <c r="Y13">
        <v>1.36</v>
      </c>
      <c r="Z13">
        <v>1.31</v>
      </c>
      <c r="AA13">
        <v>1.1599999999999999</v>
      </c>
      <c r="AB13">
        <v>1.1100000000000001</v>
      </c>
      <c r="AC13">
        <v>1.07</v>
      </c>
      <c r="AD13">
        <v>0.96</v>
      </c>
      <c r="AE13">
        <v>1.1100000000000001</v>
      </c>
      <c r="AF13">
        <v>1.31</v>
      </c>
      <c r="AG13">
        <v>1.21</v>
      </c>
      <c r="AH13">
        <v>1.1100000000000001</v>
      </c>
      <c r="AI13">
        <v>1.27</v>
      </c>
      <c r="AJ13">
        <v>1.32</v>
      </c>
      <c r="AK13">
        <v>1.4</v>
      </c>
      <c r="AL13">
        <v>1.45</v>
      </c>
      <c r="AM13">
        <v>1.48</v>
      </c>
      <c r="AN13">
        <v>1.81</v>
      </c>
      <c r="AO13">
        <v>1.91</v>
      </c>
      <c r="AP13">
        <v>1.77</v>
      </c>
      <c r="AQ13">
        <v>1.64</v>
      </c>
      <c r="AR13">
        <v>1.82</v>
      </c>
    </row>
    <row r="17" spans="1:12" x14ac:dyDescent="0.3">
      <c r="A17" t="s">
        <v>172</v>
      </c>
      <c r="B17" t="s">
        <v>93</v>
      </c>
      <c r="C17" t="s">
        <v>78</v>
      </c>
      <c r="D17" t="s">
        <v>162</v>
      </c>
      <c r="E17" t="s">
        <v>163</v>
      </c>
      <c r="F17" t="s">
        <v>164</v>
      </c>
      <c r="G17" t="s">
        <v>165</v>
      </c>
      <c r="H17" t="s">
        <v>166</v>
      </c>
      <c r="I17" t="s">
        <v>168</v>
      </c>
      <c r="J17" t="s">
        <v>169</v>
      </c>
      <c r="K17" t="s">
        <v>170</v>
      </c>
      <c r="L17" t="s">
        <v>171</v>
      </c>
    </row>
    <row r="18" spans="1:12" x14ac:dyDescent="0.3">
      <c r="A18">
        <v>2012.03</v>
      </c>
      <c r="B18" s="1">
        <v>452705</v>
      </c>
      <c r="C18" s="1">
        <v>56366</v>
      </c>
      <c r="D18" s="1">
        <v>48609</v>
      </c>
      <c r="E18">
        <v>12.45</v>
      </c>
      <c r="F18">
        <v>10.74</v>
      </c>
      <c r="G18">
        <v>4.71</v>
      </c>
      <c r="H18" t="s">
        <v>167</v>
      </c>
      <c r="I18">
        <v>571</v>
      </c>
      <c r="J18">
        <v>460</v>
      </c>
      <c r="K18" s="1">
        <v>13716</v>
      </c>
      <c r="L18">
        <v>1.82</v>
      </c>
    </row>
    <row r="19" spans="1:12" x14ac:dyDescent="0.3">
      <c r="A19">
        <v>2012.06</v>
      </c>
      <c r="B19" s="1">
        <v>475970</v>
      </c>
      <c r="C19" s="1">
        <v>63935</v>
      </c>
      <c r="D19" s="1">
        <v>50490</v>
      </c>
      <c r="E19">
        <v>13.43</v>
      </c>
      <c r="F19">
        <v>10.61</v>
      </c>
      <c r="G19">
        <v>4.68</v>
      </c>
      <c r="H19">
        <v>10</v>
      </c>
      <c r="I19">
        <v>594</v>
      </c>
      <c r="J19">
        <v>436</v>
      </c>
      <c r="K19" s="1">
        <v>14313</v>
      </c>
      <c r="L19">
        <v>1.64</v>
      </c>
    </row>
    <row r="20" spans="1:12" x14ac:dyDescent="0.3">
      <c r="A20">
        <v>2012.09</v>
      </c>
      <c r="B20" s="1">
        <v>521773</v>
      </c>
      <c r="C20" s="1">
        <v>79933</v>
      </c>
      <c r="D20" s="1">
        <v>64249</v>
      </c>
      <c r="E20">
        <v>15.32</v>
      </c>
      <c r="F20">
        <v>12.31</v>
      </c>
      <c r="G20">
        <v>5.72</v>
      </c>
      <c r="H20" t="s">
        <v>167</v>
      </c>
      <c r="I20">
        <v>755</v>
      </c>
      <c r="J20">
        <v>568</v>
      </c>
      <c r="K20" s="1">
        <v>14910</v>
      </c>
      <c r="L20">
        <v>1.77</v>
      </c>
    </row>
    <row r="21" spans="1:12" x14ac:dyDescent="0.3">
      <c r="A21">
        <v>2012.12</v>
      </c>
      <c r="B21" s="1">
        <v>560588</v>
      </c>
      <c r="C21" s="1">
        <v>90259</v>
      </c>
      <c r="D21" s="1">
        <v>68506</v>
      </c>
      <c r="E21">
        <v>16.100000000000001</v>
      </c>
      <c r="F21">
        <v>12.22</v>
      </c>
      <c r="G21">
        <v>5.85</v>
      </c>
      <c r="H21">
        <v>150</v>
      </c>
      <c r="I21">
        <v>805</v>
      </c>
      <c r="J21">
        <v>581</v>
      </c>
      <c r="K21" s="1">
        <v>15540</v>
      </c>
      <c r="L21">
        <v>1.91</v>
      </c>
    </row>
    <row r="22" spans="1:12" x14ac:dyDescent="0.3">
      <c r="A22">
        <v>2013.03</v>
      </c>
      <c r="B22" s="1">
        <v>528681</v>
      </c>
      <c r="C22" s="1">
        <v>87795</v>
      </c>
      <c r="D22" s="1">
        <v>69769</v>
      </c>
      <c r="E22">
        <v>16.61</v>
      </c>
      <c r="F22">
        <v>13.2</v>
      </c>
      <c r="G22">
        <v>5.62</v>
      </c>
      <c r="H22" t="s">
        <v>167</v>
      </c>
      <c r="I22">
        <v>820</v>
      </c>
      <c r="J22">
        <v>495</v>
      </c>
      <c r="K22" s="1">
        <v>16472</v>
      </c>
      <c r="L22">
        <v>1.81</v>
      </c>
    </row>
    <row r="23" spans="1:12" x14ac:dyDescent="0.3">
      <c r="A23">
        <v>2013.06</v>
      </c>
      <c r="B23" s="1">
        <v>574644</v>
      </c>
      <c r="C23" s="1">
        <v>95307</v>
      </c>
      <c r="D23" s="1">
        <v>75750</v>
      </c>
      <c r="E23">
        <v>16.59</v>
      </c>
      <c r="F23">
        <v>13.18</v>
      </c>
      <c r="G23">
        <v>5.68</v>
      </c>
      <c r="H23">
        <v>10</v>
      </c>
      <c r="I23">
        <v>890</v>
      </c>
      <c r="J23">
        <v>602</v>
      </c>
      <c r="K23" s="1">
        <v>17680</v>
      </c>
      <c r="L23">
        <v>1.48</v>
      </c>
    </row>
    <row r="24" spans="1:12" x14ac:dyDescent="0.3">
      <c r="A24">
        <v>2013.09</v>
      </c>
      <c r="B24" s="1">
        <v>590835</v>
      </c>
      <c r="C24" s="1">
        <v>101636</v>
      </c>
      <c r="D24" s="1">
        <v>80495</v>
      </c>
      <c r="E24">
        <v>17.2</v>
      </c>
      <c r="F24">
        <v>13.62</v>
      </c>
      <c r="G24">
        <v>5.78</v>
      </c>
      <c r="H24" t="s">
        <v>167</v>
      </c>
      <c r="I24">
        <v>946</v>
      </c>
      <c r="J24">
        <v>544</v>
      </c>
      <c r="K24" s="1">
        <v>18469</v>
      </c>
      <c r="L24">
        <v>1.45</v>
      </c>
    </row>
    <row r="25" spans="1:12" x14ac:dyDescent="0.3">
      <c r="A25">
        <v>2013.12</v>
      </c>
      <c r="B25" s="1">
        <v>592766</v>
      </c>
      <c r="C25" s="1">
        <v>83113</v>
      </c>
      <c r="D25" s="1">
        <v>72197</v>
      </c>
      <c r="E25">
        <v>14.02</v>
      </c>
      <c r="F25">
        <v>12.18</v>
      </c>
      <c r="G25">
        <v>5</v>
      </c>
      <c r="H25">
        <v>276</v>
      </c>
      <c r="I25">
        <v>849</v>
      </c>
      <c r="J25">
        <v>466</v>
      </c>
      <c r="K25" s="1">
        <v>19161</v>
      </c>
      <c r="L25">
        <v>1.4</v>
      </c>
    </row>
    <row r="26" spans="1:12" x14ac:dyDescent="0.3">
      <c r="A26">
        <v>2014.03</v>
      </c>
      <c r="B26" s="1">
        <v>536753</v>
      </c>
      <c r="C26" s="1">
        <v>84888</v>
      </c>
      <c r="D26" s="1">
        <v>74847</v>
      </c>
      <c r="E26">
        <v>15.82</v>
      </c>
      <c r="F26">
        <v>13.94</v>
      </c>
      <c r="G26">
        <v>4.99</v>
      </c>
      <c r="H26" t="s">
        <v>167</v>
      </c>
      <c r="I26">
        <v>880</v>
      </c>
      <c r="J26">
        <v>584</v>
      </c>
      <c r="K26" s="1">
        <v>19879</v>
      </c>
      <c r="L26">
        <v>1.32</v>
      </c>
    </row>
    <row r="27" spans="1:12" x14ac:dyDescent="0.3">
      <c r="A27">
        <v>2014.06</v>
      </c>
      <c r="B27" s="1">
        <v>523532</v>
      </c>
      <c r="C27" s="1">
        <v>71873</v>
      </c>
      <c r="D27" s="1">
        <v>61765</v>
      </c>
      <c r="E27">
        <v>13.73</v>
      </c>
      <c r="F27">
        <v>11.8</v>
      </c>
      <c r="G27">
        <v>4.0199999999999996</v>
      </c>
      <c r="H27">
        <v>10</v>
      </c>
      <c r="I27">
        <v>726</v>
      </c>
      <c r="J27">
        <v>523</v>
      </c>
      <c r="K27" s="1">
        <v>20398</v>
      </c>
      <c r="L27">
        <v>1.27</v>
      </c>
    </row>
    <row r="28" spans="1:12" x14ac:dyDescent="0.3">
      <c r="A28">
        <v>2014.09</v>
      </c>
      <c r="B28" s="1">
        <v>474473</v>
      </c>
      <c r="C28" s="1">
        <v>40605</v>
      </c>
      <c r="D28" s="1">
        <v>41354</v>
      </c>
      <c r="E28">
        <v>8.56</v>
      </c>
      <c r="F28">
        <v>8.7200000000000006</v>
      </c>
      <c r="G28">
        <v>2.62</v>
      </c>
      <c r="H28" t="s">
        <v>167</v>
      </c>
      <c r="I28">
        <v>486</v>
      </c>
      <c r="J28">
        <v>203</v>
      </c>
      <c r="K28" s="1">
        <v>20915</v>
      </c>
      <c r="L28">
        <v>1.1100000000000001</v>
      </c>
    </row>
    <row r="29" spans="1:12" x14ac:dyDescent="0.3">
      <c r="A29">
        <v>2014.12</v>
      </c>
      <c r="B29" s="1">
        <v>527301</v>
      </c>
      <c r="C29" s="1">
        <v>52884</v>
      </c>
      <c r="D29" s="1">
        <v>52859</v>
      </c>
      <c r="E29">
        <v>10.029999999999999</v>
      </c>
      <c r="F29">
        <v>10.02</v>
      </c>
      <c r="G29">
        <v>3.26</v>
      </c>
      <c r="H29">
        <v>390</v>
      </c>
      <c r="I29">
        <v>621</v>
      </c>
      <c r="J29">
        <v>405</v>
      </c>
      <c r="K29" s="1">
        <v>21664</v>
      </c>
      <c r="L29">
        <v>1.21</v>
      </c>
    </row>
    <row r="30" spans="1:12" x14ac:dyDescent="0.3">
      <c r="A30">
        <v>2015.03</v>
      </c>
      <c r="B30" s="1">
        <v>471179</v>
      </c>
      <c r="C30" s="1">
        <v>59794</v>
      </c>
      <c r="D30" s="1">
        <v>45193</v>
      </c>
      <c r="E30">
        <v>12.69</v>
      </c>
      <c r="F30">
        <v>9.59</v>
      </c>
      <c r="G30">
        <v>2.8</v>
      </c>
      <c r="H30" t="s">
        <v>167</v>
      </c>
      <c r="I30">
        <v>531</v>
      </c>
      <c r="J30">
        <v>293</v>
      </c>
      <c r="K30" s="1">
        <v>21703</v>
      </c>
      <c r="L30">
        <v>1.31</v>
      </c>
    </row>
    <row r="31" spans="1:12" x14ac:dyDescent="0.3">
      <c r="A31">
        <v>2015.06</v>
      </c>
      <c r="B31" s="1">
        <v>485375</v>
      </c>
      <c r="C31" s="1">
        <v>68979</v>
      </c>
      <c r="D31" s="1">
        <v>56267</v>
      </c>
      <c r="E31">
        <v>14.21</v>
      </c>
      <c r="F31">
        <v>11.59</v>
      </c>
      <c r="G31">
        <v>3.35</v>
      </c>
      <c r="H31">
        <v>20</v>
      </c>
      <c r="I31">
        <v>661</v>
      </c>
      <c r="J31">
        <v>428</v>
      </c>
      <c r="K31" s="1">
        <v>22537</v>
      </c>
      <c r="L31">
        <v>1.1100000000000001</v>
      </c>
    </row>
    <row r="32" spans="1:12" x14ac:dyDescent="0.3">
      <c r="A32">
        <v>2015.09</v>
      </c>
      <c r="B32" s="1">
        <v>516826</v>
      </c>
      <c r="C32" s="1">
        <v>73934</v>
      </c>
      <c r="D32" s="1">
        <v>53061</v>
      </c>
      <c r="E32">
        <v>14.31</v>
      </c>
      <c r="F32">
        <v>10.27</v>
      </c>
      <c r="G32">
        <v>3.04</v>
      </c>
      <c r="H32" t="s">
        <v>167</v>
      </c>
      <c r="I32">
        <v>624</v>
      </c>
      <c r="J32">
        <v>369</v>
      </c>
      <c r="K32" s="1">
        <v>23422</v>
      </c>
      <c r="L32">
        <v>0.96</v>
      </c>
    </row>
    <row r="33" spans="1:12" x14ac:dyDescent="0.3">
      <c r="A33">
        <v>2015.12</v>
      </c>
      <c r="B33" s="1">
        <v>533155</v>
      </c>
      <c r="C33" s="1">
        <v>61428</v>
      </c>
      <c r="D33" s="1">
        <v>32425</v>
      </c>
      <c r="E33">
        <v>11.52</v>
      </c>
      <c r="F33">
        <v>6.08</v>
      </c>
      <c r="G33">
        <v>1.88</v>
      </c>
      <c r="H33">
        <v>400</v>
      </c>
      <c r="I33">
        <v>381</v>
      </c>
      <c r="J33">
        <v>349</v>
      </c>
      <c r="K33" s="1">
        <v>23715</v>
      </c>
      <c r="L33">
        <v>1.07</v>
      </c>
    </row>
    <row r="34" spans="1:12" x14ac:dyDescent="0.3">
      <c r="A34">
        <v>2016.03</v>
      </c>
      <c r="B34" s="1">
        <v>497823</v>
      </c>
      <c r="C34" s="1">
        <v>66758</v>
      </c>
      <c r="D34" s="1">
        <v>52635</v>
      </c>
      <c r="E34">
        <v>13.41</v>
      </c>
      <c r="F34">
        <v>10.57</v>
      </c>
      <c r="G34">
        <v>3.06</v>
      </c>
      <c r="H34" t="s">
        <v>167</v>
      </c>
      <c r="I34">
        <v>630</v>
      </c>
      <c r="J34">
        <v>297</v>
      </c>
      <c r="K34" s="1">
        <v>24017</v>
      </c>
      <c r="L34">
        <v>1.1100000000000001</v>
      </c>
    </row>
    <row r="35" spans="1:12" x14ac:dyDescent="0.3">
      <c r="A35">
        <v>2016.06</v>
      </c>
      <c r="B35" s="1">
        <v>509371</v>
      </c>
      <c r="C35" s="1">
        <v>81440</v>
      </c>
      <c r="D35" s="1">
        <v>58262</v>
      </c>
      <c r="E35">
        <v>15.99</v>
      </c>
      <c r="F35">
        <v>11.44</v>
      </c>
      <c r="G35">
        <v>3.32</v>
      </c>
      <c r="H35">
        <v>20</v>
      </c>
      <c r="I35">
        <v>708</v>
      </c>
      <c r="J35">
        <v>334</v>
      </c>
      <c r="K35" s="1">
        <v>24830</v>
      </c>
      <c r="L35">
        <v>1.1599999999999999</v>
      </c>
    </row>
    <row r="36" spans="1:12" x14ac:dyDescent="0.3">
      <c r="A36">
        <v>2016.09</v>
      </c>
      <c r="B36" s="1">
        <v>478156</v>
      </c>
      <c r="C36" s="1">
        <v>52001</v>
      </c>
      <c r="D36" s="1">
        <v>44088</v>
      </c>
      <c r="E36">
        <v>10.88</v>
      </c>
      <c r="F36">
        <v>9.2200000000000006</v>
      </c>
      <c r="G36">
        <v>2.54</v>
      </c>
      <c r="H36" t="s">
        <v>167</v>
      </c>
      <c r="I36">
        <v>542</v>
      </c>
      <c r="J36">
        <v>207</v>
      </c>
      <c r="K36" s="1">
        <v>24756</v>
      </c>
      <c r="L36">
        <v>1.31</v>
      </c>
    </row>
    <row r="37" spans="1:12" x14ac:dyDescent="0.3">
      <c r="A37">
        <v>2016.12</v>
      </c>
      <c r="B37" s="1">
        <v>533317</v>
      </c>
      <c r="C37" s="1">
        <v>92208</v>
      </c>
      <c r="D37" s="1">
        <v>69172</v>
      </c>
      <c r="E37">
        <v>17.29</v>
      </c>
      <c r="F37">
        <v>12.97</v>
      </c>
      <c r="G37">
        <v>3.71</v>
      </c>
      <c r="H37">
        <v>550</v>
      </c>
      <c r="I37">
        <v>858</v>
      </c>
      <c r="J37">
        <v>579</v>
      </c>
      <c r="K37" s="1">
        <v>26636</v>
      </c>
      <c r="L37">
        <v>1.36</v>
      </c>
    </row>
    <row r="38" spans="1:12" x14ac:dyDescent="0.3">
      <c r="A38">
        <v>2017.03</v>
      </c>
      <c r="B38" s="1">
        <v>505475</v>
      </c>
      <c r="C38" s="1">
        <v>98984</v>
      </c>
      <c r="D38" s="1">
        <v>74885</v>
      </c>
      <c r="E38">
        <v>19.579999999999998</v>
      </c>
      <c r="F38">
        <v>14.81</v>
      </c>
      <c r="G38">
        <v>4.09</v>
      </c>
      <c r="H38">
        <v>140</v>
      </c>
      <c r="I38">
        <v>929</v>
      </c>
      <c r="J38">
        <v>605</v>
      </c>
      <c r="K38" s="1">
        <v>26375</v>
      </c>
      <c r="L38">
        <v>1.58</v>
      </c>
    </row>
    <row r="39" spans="1:12" x14ac:dyDescent="0.3">
      <c r="A39">
        <v>2017.06</v>
      </c>
      <c r="B39" s="1">
        <v>610005</v>
      </c>
      <c r="C39" s="1">
        <v>140665</v>
      </c>
      <c r="D39" s="1">
        <v>107999</v>
      </c>
      <c r="E39">
        <v>23.06</v>
      </c>
      <c r="F39">
        <v>17.7</v>
      </c>
      <c r="G39">
        <v>5.58</v>
      </c>
      <c r="H39">
        <v>140</v>
      </c>
      <c r="I39" s="1">
        <v>1411</v>
      </c>
      <c r="J39">
        <v>803</v>
      </c>
      <c r="K39" s="1">
        <v>28093</v>
      </c>
      <c r="L39">
        <v>1.6</v>
      </c>
    </row>
    <row r="40" spans="1:12" x14ac:dyDescent="0.3">
      <c r="A40">
        <v>2017.09</v>
      </c>
      <c r="B40" s="1">
        <v>620489</v>
      </c>
      <c r="C40" s="1">
        <v>145332</v>
      </c>
      <c r="D40" s="1">
        <v>110398</v>
      </c>
      <c r="E40">
        <v>23.42</v>
      </c>
      <c r="F40">
        <v>17.79</v>
      </c>
      <c r="G40">
        <v>5.42</v>
      </c>
      <c r="H40">
        <v>140</v>
      </c>
      <c r="I40" s="1">
        <v>1487</v>
      </c>
      <c r="J40" s="1">
        <v>1048</v>
      </c>
      <c r="K40" s="1">
        <v>29716</v>
      </c>
      <c r="L40">
        <v>1.63</v>
      </c>
    </row>
    <row r="41" spans="1:12" x14ac:dyDescent="0.3">
      <c r="A41">
        <v>2017.12</v>
      </c>
      <c r="B41" s="1">
        <v>659784</v>
      </c>
      <c r="C41" s="1">
        <v>151470</v>
      </c>
      <c r="D41" s="1">
        <v>120163</v>
      </c>
      <c r="E41">
        <v>22.96</v>
      </c>
      <c r="F41">
        <v>18.21</v>
      </c>
      <c r="G41">
        <v>5.8</v>
      </c>
      <c r="H41">
        <v>430</v>
      </c>
      <c r="I41" s="1">
        <v>1629</v>
      </c>
      <c r="J41" s="1">
        <v>1356</v>
      </c>
      <c r="K41" s="1">
        <v>30427</v>
      </c>
      <c r="L41">
        <v>1.59</v>
      </c>
    </row>
    <row r="42" spans="1:12" x14ac:dyDescent="0.3">
      <c r="A42">
        <v>2018.03</v>
      </c>
      <c r="B42" s="1">
        <v>605637</v>
      </c>
      <c r="C42" s="1">
        <v>156422</v>
      </c>
      <c r="D42" s="1">
        <v>116118</v>
      </c>
      <c r="E42">
        <v>25.83</v>
      </c>
      <c r="F42">
        <v>19.170000000000002</v>
      </c>
      <c r="G42">
        <v>5.38</v>
      </c>
      <c r="H42">
        <v>354</v>
      </c>
      <c r="I42" s="1">
        <v>1583</v>
      </c>
      <c r="J42" s="1">
        <v>1152</v>
      </c>
      <c r="K42" s="1">
        <v>31782</v>
      </c>
      <c r="L42">
        <v>1.46</v>
      </c>
    </row>
    <row r="43" spans="1:12" x14ac:dyDescent="0.3">
      <c r="A43">
        <v>2018.06</v>
      </c>
      <c r="B43" s="1">
        <v>584827</v>
      </c>
      <c r="C43" s="1">
        <v>148690</v>
      </c>
      <c r="D43" s="1">
        <v>109815</v>
      </c>
      <c r="E43">
        <v>25.42</v>
      </c>
      <c r="F43">
        <v>18.78</v>
      </c>
      <c r="G43">
        <v>4.87</v>
      </c>
      <c r="H43">
        <v>354</v>
      </c>
      <c r="I43" s="1">
        <v>1500</v>
      </c>
      <c r="J43" s="1">
        <v>1103</v>
      </c>
      <c r="K43" s="1">
        <v>33223</v>
      </c>
      <c r="L43">
        <v>1.33</v>
      </c>
    </row>
    <row r="44" spans="1:12" x14ac:dyDescent="0.3">
      <c r="A44">
        <v>2018.09</v>
      </c>
      <c r="B44" s="1">
        <v>654600</v>
      </c>
      <c r="C44" s="1">
        <v>175749</v>
      </c>
      <c r="D44" s="1">
        <v>129674</v>
      </c>
      <c r="E44">
        <v>26.85</v>
      </c>
      <c r="F44">
        <v>19.809999999999999</v>
      </c>
      <c r="G44">
        <v>5.53</v>
      </c>
      <c r="H44">
        <v>354</v>
      </c>
      <c r="I44" s="1">
        <v>1771</v>
      </c>
      <c r="J44" s="1">
        <v>1394</v>
      </c>
      <c r="K44" s="1">
        <v>34519</v>
      </c>
      <c r="L44">
        <v>1.27</v>
      </c>
    </row>
    <row r="45" spans="1:12" x14ac:dyDescent="0.3">
      <c r="A45">
        <v>2018.12</v>
      </c>
      <c r="B45" s="1">
        <v>592651</v>
      </c>
      <c r="C45" s="1">
        <v>108006</v>
      </c>
      <c r="D45" s="1">
        <v>83301</v>
      </c>
      <c r="E45">
        <v>18.22</v>
      </c>
      <c r="F45">
        <v>14.06</v>
      </c>
      <c r="G45">
        <v>3.47</v>
      </c>
      <c r="H45">
        <v>354</v>
      </c>
      <c r="I45" s="1">
        <v>1163</v>
      </c>
      <c r="J45">
        <v>848</v>
      </c>
      <c r="K45" s="1">
        <v>35342</v>
      </c>
      <c r="L45">
        <v>0.96</v>
      </c>
    </row>
    <row r="46" spans="1:12" x14ac:dyDescent="0.3">
      <c r="A46">
        <v>2019.03</v>
      </c>
      <c r="B46" s="1">
        <v>523855</v>
      </c>
      <c r="C46" s="1">
        <v>62333</v>
      </c>
      <c r="D46" s="1">
        <v>51075</v>
      </c>
      <c r="E46">
        <v>11.9</v>
      </c>
      <c r="F46">
        <v>9.75</v>
      </c>
      <c r="G46">
        <v>2.08</v>
      </c>
      <c r="H46">
        <v>354</v>
      </c>
      <c r="I46">
        <v>752</v>
      </c>
      <c r="J46">
        <v>455</v>
      </c>
      <c r="K46" s="1">
        <v>36142</v>
      </c>
      <c r="L46">
        <v>1.0900000000000001</v>
      </c>
    </row>
    <row r="47" spans="1:12" x14ac:dyDescent="0.3">
      <c r="A47">
        <v>2019.06</v>
      </c>
      <c r="B47" s="1">
        <v>561271</v>
      </c>
      <c r="C47" s="1">
        <v>65971</v>
      </c>
      <c r="D47" s="1">
        <v>50645</v>
      </c>
      <c r="E47">
        <v>11.75</v>
      </c>
      <c r="F47">
        <v>9.02</v>
      </c>
      <c r="G47">
        <v>2.0299999999999998</v>
      </c>
      <c r="H47">
        <v>354</v>
      </c>
      <c r="I47">
        <v>746</v>
      </c>
      <c r="J47">
        <v>598</v>
      </c>
      <c r="K47" s="1">
        <v>36789</v>
      </c>
      <c r="L47">
        <v>1.1200000000000001</v>
      </c>
    </row>
    <row r="48" spans="1:12" x14ac:dyDescent="0.3">
      <c r="A48">
        <v>2019.09</v>
      </c>
      <c r="B48" s="1">
        <v>620035</v>
      </c>
      <c r="C48" s="1">
        <v>77779</v>
      </c>
      <c r="D48" s="1">
        <v>61050</v>
      </c>
      <c r="E48">
        <v>12.54</v>
      </c>
      <c r="F48">
        <v>9.85</v>
      </c>
      <c r="G48">
        <v>2.39</v>
      </c>
      <c r="H48">
        <v>354</v>
      </c>
      <c r="I48">
        <v>899</v>
      </c>
      <c r="J48">
        <v>675</v>
      </c>
      <c r="K48" s="1">
        <v>37600</v>
      </c>
      <c r="L48">
        <v>1.1499999999999999</v>
      </c>
    </row>
    <row r="49" spans="1:12" x14ac:dyDescent="0.3">
      <c r="A49">
        <v>2019.12</v>
      </c>
      <c r="B49" s="1">
        <v>598848</v>
      </c>
      <c r="C49" s="1">
        <v>71603</v>
      </c>
      <c r="D49" s="1">
        <v>52280</v>
      </c>
      <c r="E49">
        <v>11.96</v>
      </c>
      <c r="F49">
        <v>8.73</v>
      </c>
      <c r="G49">
        <v>2.0499999999999998</v>
      </c>
      <c r="H49">
        <v>354</v>
      </c>
      <c r="I49">
        <v>770</v>
      </c>
      <c r="J49">
        <v>532</v>
      </c>
      <c r="K49" s="1">
        <v>37528</v>
      </c>
      <c r="L49">
        <v>1.31</v>
      </c>
    </row>
    <row r="50" spans="1:12" x14ac:dyDescent="0.3">
      <c r="A50">
        <v>2020.03</v>
      </c>
      <c r="B50" s="1">
        <v>553252</v>
      </c>
      <c r="C50" s="1">
        <v>64473</v>
      </c>
      <c r="D50" s="1">
        <v>48896</v>
      </c>
      <c r="E50">
        <v>11.65</v>
      </c>
      <c r="F50">
        <v>8.84</v>
      </c>
      <c r="G50">
        <v>1.89</v>
      </c>
      <c r="H50">
        <v>354</v>
      </c>
      <c r="I50">
        <v>720</v>
      </c>
      <c r="J50">
        <v>339</v>
      </c>
      <c r="K50" s="1">
        <v>38053</v>
      </c>
      <c r="L50">
        <v>1.1000000000000001</v>
      </c>
    </row>
    <row r="51" spans="1:12" x14ac:dyDescent="0.3">
      <c r="A51">
        <v>2020.06</v>
      </c>
      <c r="B51" s="1">
        <v>529661</v>
      </c>
      <c r="C51" s="1">
        <v>81463</v>
      </c>
      <c r="D51" s="1">
        <v>54890</v>
      </c>
      <c r="E51">
        <v>15.38</v>
      </c>
      <c r="F51">
        <v>10.36</v>
      </c>
      <c r="G51">
        <v>2.1</v>
      </c>
      <c r="H51">
        <v>354</v>
      </c>
      <c r="I51">
        <v>808</v>
      </c>
      <c r="J51">
        <v>519</v>
      </c>
      <c r="K51" s="1">
        <v>38534</v>
      </c>
      <c r="L51">
        <v>1.2</v>
      </c>
    </row>
    <row r="52" spans="1:12" x14ac:dyDescent="0.3">
      <c r="A52">
        <v>2020.09</v>
      </c>
      <c r="B52" s="1">
        <v>669642</v>
      </c>
      <c r="C52" s="1">
        <v>123532</v>
      </c>
      <c r="D52" s="1">
        <v>92668</v>
      </c>
      <c r="E52">
        <v>18.45</v>
      </c>
      <c r="F52">
        <v>13.84</v>
      </c>
      <c r="G52">
        <v>3.46</v>
      </c>
      <c r="H52">
        <v>354</v>
      </c>
      <c r="I52" s="1">
        <v>1364</v>
      </c>
      <c r="J52">
        <v>776</v>
      </c>
      <c r="K52" s="1">
        <v>39446</v>
      </c>
      <c r="L52">
        <v>1.3</v>
      </c>
    </row>
    <row r="53" spans="1:12" x14ac:dyDescent="0.3">
      <c r="A53">
        <v>2020.12</v>
      </c>
      <c r="B53" s="1">
        <v>615515</v>
      </c>
      <c r="C53" s="1">
        <v>90470</v>
      </c>
      <c r="D53" s="1">
        <v>64455</v>
      </c>
      <c r="E53">
        <v>14.7</v>
      </c>
      <c r="F53">
        <v>10.47</v>
      </c>
      <c r="G53">
        <v>2.41</v>
      </c>
      <c r="H53" s="1">
        <v>1932</v>
      </c>
      <c r="I53">
        <v>949</v>
      </c>
      <c r="J53">
        <v>665</v>
      </c>
      <c r="K53" s="1">
        <v>39406</v>
      </c>
      <c r="L53">
        <v>1.81</v>
      </c>
    </row>
    <row r="54" spans="1:12" x14ac:dyDescent="0.3">
      <c r="A54">
        <v>2021.03</v>
      </c>
      <c r="B54" s="1">
        <v>653885</v>
      </c>
      <c r="C54" s="1">
        <v>93829</v>
      </c>
      <c r="D54" s="1">
        <v>70928</v>
      </c>
      <c r="E54">
        <v>14.35</v>
      </c>
      <c r="F54">
        <v>10.85</v>
      </c>
      <c r="G54">
        <v>2.67</v>
      </c>
      <c r="H54">
        <v>361</v>
      </c>
      <c r="I54" s="1">
        <v>1044</v>
      </c>
      <c r="J54">
        <v>669</v>
      </c>
      <c r="K54" s="1">
        <v>39126</v>
      </c>
      <c r="L54">
        <v>1.83</v>
      </c>
    </row>
    <row r="55" spans="1:12" x14ac:dyDescent="0.3">
      <c r="A55">
        <v>2021.06</v>
      </c>
      <c r="B55" s="1">
        <v>636716</v>
      </c>
      <c r="C55" s="1">
        <v>125667</v>
      </c>
      <c r="D55" s="1">
        <v>94507</v>
      </c>
      <c r="E55">
        <v>19.739999999999998</v>
      </c>
      <c r="F55">
        <v>14.84</v>
      </c>
      <c r="G55">
        <v>3.45</v>
      </c>
      <c r="H55">
        <v>361</v>
      </c>
      <c r="I55" s="1">
        <v>1391</v>
      </c>
      <c r="J55" s="1">
        <v>1344</v>
      </c>
      <c r="K55" s="1">
        <v>40361</v>
      </c>
      <c r="L55">
        <v>1.76</v>
      </c>
    </row>
    <row r="56" spans="1:12" x14ac:dyDescent="0.3">
      <c r="A56">
        <v>2021.09</v>
      </c>
      <c r="B56" s="1">
        <v>739792</v>
      </c>
      <c r="C56" s="1">
        <v>158175</v>
      </c>
      <c r="D56" s="1">
        <v>120572</v>
      </c>
      <c r="E56">
        <v>21.38</v>
      </c>
      <c r="F56">
        <v>16.3</v>
      </c>
      <c r="G56">
        <v>4.18</v>
      </c>
      <c r="H56">
        <v>361</v>
      </c>
      <c r="I56" s="1">
        <v>1775</v>
      </c>
      <c r="J56" s="1">
        <v>1265</v>
      </c>
      <c r="K56" s="1">
        <v>42447</v>
      </c>
      <c r="L56">
        <v>1.53</v>
      </c>
    </row>
    <row r="57" spans="1:12" x14ac:dyDescent="0.3">
      <c r="A57">
        <v>2021.12</v>
      </c>
      <c r="B57" s="1">
        <v>765655</v>
      </c>
      <c r="C57" s="1">
        <v>138667</v>
      </c>
      <c r="D57" s="1">
        <v>106431</v>
      </c>
      <c r="E57">
        <v>18.11</v>
      </c>
      <c r="F57">
        <v>13.9</v>
      </c>
      <c r="G57">
        <v>3.59</v>
      </c>
      <c r="H57">
        <v>361</v>
      </c>
      <c r="I57" s="1">
        <v>1567</v>
      </c>
      <c r="J57" s="1">
        <v>1281</v>
      </c>
      <c r="K57" s="1">
        <v>43611</v>
      </c>
      <c r="L57">
        <v>1.58</v>
      </c>
    </row>
    <row r="58" spans="1:12" x14ac:dyDescent="0.3">
      <c r="A58">
        <v>2022.03</v>
      </c>
      <c r="B58" s="1">
        <v>777815</v>
      </c>
      <c r="C58" s="1">
        <v>141214</v>
      </c>
      <c r="D58" s="1">
        <v>111291</v>
      </c>
      <c r="E58">
        <v>18.16</v>
      </c>
      <c r="F58">
        <v>14.31</v>
      </c>
      <c r="G58">
        <v>3.63</v>
      </c>
      <c r="H58">
        <v>361</v>
      </c>
      <c r="I58" s="1">
        <v>1638</v>
      </c>
      <c r="J58" s="1">
        <v>1127</v>
      </c>
      <c r="K58" s="1">
        <v>45106</v>
      </c>
      <c r="L58">
        <v>1.36</v>
      </c>
    </row>
    <row r="59" spans="1:12" x14ac:dyDescent="0.3">
      <c r="A59">
        <v>2022.06</v>
      </c>
      <c r="B59" s="1">
        <v>772036</v>
      </c>
      <c r="C59" s="1">
        <v>140970</v>
      </c>
      <c r="D59" s="1">
        <v>109545</v>
      </c>
      <c r="E59">
        <v>18.260000000000002</v>
      </c>
      <c r="F59">
        <v>14.19</v>
      </c>
      <c r="G59">
        <v>3.44</v>
      </c>
      <c r="H59">
        <v>361</v>
      </c>
      <c r="I59" s="1">
        <v>1613</v>
      </c>
      <c r="J59" s="1">
        <v>1206</v>
      </c>
      <c r="K59" s="1">
        <v>46937</v>
      </c>
      <c r="L59">
        <v>1.07</v>
      </c>
    </row>
    <row r="60" spans="1:12" x14ac:dyDescent="0.3">
      <c r="A60">
        <v>2022.09</v>
      </c>
      <c r="B60" s="1">
        <v>767817</v>
      </c>
      <c r="C60" s="1">
        <v>108520</v>
      </c>
      <c r="D60" s="1">
        <v>91439</v>
      </c>
      <c r="E60">
        <v>14.13</v>
      </c>
      <c r="F60">
        <v>11.91</v>
      </c>
      <c r="G60">
        <v>2.73</v>
      </c>
      <c r="H60">
        <v>361</v>
      </c>
      <c r="I60" s="1">
        <v>1346</v>
      </c>
      <c r="J60">
        <v>846</v>
      </c>
      <c r="K60" s="1">
        <v>49387</v>
      </c>
      <c r="L60">
        <v>1.1299999999999999</v>
      </c>
    </row>
  </sheetData>
  <autoFilter ref="A17:L17" xr:uid="{00000000-0001-0000-0400-000000000000}">
    <sortState xmlns:xlrd2="http://schemas.microsoft.com/office/spreadsheetml/2017/richdata2" ref="A18:L60">
      <sortCondition ref="A17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Raw</vt:lpstr>
      <vt:lpstr>Analysis</vt:lpstr>
      <vt:lpstr>분기실적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정윤호</cp:lastModifiedBy>
  <dcterms:created xsi:type="dcterms:W3CDTF">2017-01-13T00:29:26Z</dcterms:created>
  <dcterms:modified xsi:type="dcterms:W3CDTF">2023-01-26T04:48:15Z</dcterms:modified>
</cp:coreProperties>
</file>